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enders\RFPand RFQ\2021\Mental health Center phase02\"/>
    </mc:Choice>
  </mc:AlternateContent>
  <bookViews>
    <workbookView xWindow="0" yWindow="0" windowWidth="28770" windowHeight="12270" activeTab="2"/>
  </bookViews>
  <sheets>
    <sheet name="COVER" sheetId="8" r:id="rId1"/>
    <sheet name="SUMMARY" sheetId="2" r:id="rId2"/>
    <sheet name="BOQ" sheetId="1" r:id="rId3"/>
  </sheets>
  <definedNames>
    <definedName name="_xlnm.Print_Area" localSheetId="2">BOQ!$A$1:$I$479</definedName>
    <definedName name="_xlnm.Print_Area" localSheetId="1">SUMMARY!$B$2:$G$23</definedName>
    <definedName name="_xlnm.Print_Titles" localSheetId="2">BOQ!$4:$4</definedName>
  </definedNames>
  <calcPr calcId="162913"/>
</workbook>
</file>

<file path=xl/calcChain.xml><?xml version="1.0" encoding="utf-8"?>
<calcChain xmlns="http://schemas.openxmlformats.org/spreadsheetml/2006/main">
  <c r="F392" i="1" l="1"/>
  <c r="F391" i="1"/>
  <c r="H391" i="1"/>
  <c r="H392" i="1"/>
  <c r="I392" i="1" l="1"/>
  <c r="H436" i="1" l="1"/>
  <c r="H437" i="1"/>
  <c r="H438" i="1"/>
  <c r="H439" i="1"/>
  <c r="F436" i="1"/>
  <c r="F437" i="1"/>
  <c r="F438" i="1"/>
  <c r="F439" i="1"/>
  <c r="F440" i="1"/>
  <c r="F370" i="1"/>
  <c r="F338" i="1"/>
  <c r="F339" i="1"/>
  <c r="F340" i="1"/>
  <c r="R187" i="1"/>
  <c r="R188" i="1"/>
  <c r="P190" i="1"/>
  <c r="R190" i="1" s="1"/>
  <c r="P189" i="1"/>
  <c r="R189" i="1" s="1"/>
  <c r="P186" i="1"/>
  <c r="R186" i="1" s="1"/>
  <c r="P185" i="1"/>
  <c r="R185" i="1" s="1"/>
  <c r="P184" i="1"/>
  <c r="R184" i="1" s="1"/>
  <c r="P183" i="1"/>
  <c r="R183" i="1" s="1"/>
  <c r="P182" i="1"/>
  <c r="R182" i="1" s="1"/>
  <c r="P181" i="1"/>
  <c r="R181" i="1" s="1"/>
  <c r="P180" i="1"/>
  <c r="R180" i="1" s="1"/>
  <c r="I135" i="1"/>
  <c r="I133" i="1"/>
  <c r="H34" i="1"/>
  <c r="F34" i="1"/>
  <c r="H33" i="1"/>
  <c r="F33" i="1"/>
  <c r="H32" i="1"/>
  <c r="F32" i="1"/>
  <c r="H29" i="1"/>
  <c r="F29" i="1"/>
  <c r="H24" i="1"/>
  <c r="F24" i="1"/>
  <c r="I33" i="1" l="1"/>
  <c r="I29" i="1"/>
  <c r="I32" i="1"/>
  <c r="H370" i="1"/>
  <c r="I370" i="1" s="1"/>
  <c r="I24" i="1"/>
  <c r="I34" i="1"/>
  <c r="H475" i="1" l="1"/>
  <c r="F475" i="1"/>
  <c r="H469" i="1"/>
  <c r="F469" i="1"/>
  <c r="H468" i="1"/>
  <c r="F468" i="1"/>
  <c r="H467" i="1"/>
  <c r="F467" i="1"/>
  <c r="H466" i="1"/>
  <c r="F466" i="1"/>
  <c r="H465" i="1"/>
  <c r="F465" i="1"/>
  <c r="H464" i="1"/>
  <c r="F464" i="1"/>
  <c r="H463" i="1"/>
  <c r="F463" i="1"/>
  <c r="H462" i="1"/>
  <c r="F462" i="1"/>
  <c r="H461" i="1"/>
  <c r="F461" i="1"/>
  <c r="H460" i="1"/>
  <c r="F460" i="1"/>
  <c r="H457" i="1"/>
  <c r="F457" i="1"/>
  <c r="H454" i="1"/>
  <c r="F454" i="1"/>
  <c r="H451" i="1"/>
  <c r="F451" i="1"/>
  <c r="H448" i="1"/>
  <c r="F448" i="1"/>
  <c r="H445" i="1"/>
  <c r="F445" i="1"/>
  <c r="H442" i="1"/>
  <c r="F442" i="1"/>
  <c r="H435" i="1"/>
  <c r="F435" i="1"/>
  <c r="H434" i="1"/>
  <c r="F434" i="1"/>
  <c r="H433" i="1"/>
  <c r="F433" i="1"/>
  <c r="H432" i="1"/>
  <c r="F432" i="1"/>
  <c r="H390" i="1"/>
  <c r="F390" i="1"/>
  <c r="H389" i="1"/>
  <c r="F389" i="1"/>
  <c r="H388" i="1"/>
  <c r="F388" i="1"/>
  <c r="H387" i="1"/>
  <c r="F387" i="1"/>
  <c r="H386" i="1"/>
  <c r="F386" i="1"/>
  <c r="H385" i="1"/>
  <c r="F385" i="1"/>
  <c r="H384" i="1"/>
  <c r="F384" i="1"/>
  <c r="H381" i="1"/>
  <c r="F381" i="1"/>
  <c r="H380" i="1"/>
  <c r="F380" i="1"/>
  <c r="H379" i="1"/>
  <c r="F379" i="1"/>
  <c r="H378" i="1"/>
  <c r="F378" i="1"/>
  <c r="H377" i="1"/>
  <c r="F377" i="1"/>
  <c r="H376" i="1"/>
  <c r="F376" i="1"/>
  <c r="H375" i="1"/>
  <c r="F375" i="1"/>
  <c r="H374" i="1"/>
  <c r="F374" i="1"/>
  <c r="H373" i="1"/>
  <c r="F373" i="1"/>
  <c r="H372" i="1"/>
  <c r="F372" i="1"/>
  <c r="H371" i="1"/>
  <c r="F371" i="1"/>
  <c r="H369" i="1"/>
  <c r="F369" i="1"/>
  <c r="H368" i="1"/>
  <c r="F368" i="1"/>
  <c r="H367" i="1"/>
  <c r="F367" i="1"/>
  <c r="H364" i="1"/>
  <c r="F364" i="1"/>
  <c r="H363" i="1"/>
  <c r="F363" i="1"/>
  <c r="H362" i="1"/>
  <c r="F362" i="1"/>
  <c r="H361" i="1"/>
  <c r="F361" i="1"/>
  <c r="H360" i="1"/>
  <c r="F360" i="1"/>
  <c r="H359" i="1"/>
  <c r="F359" i="1"/>
  <c r="H358" i="1"/>
  <c r="F358" i="1"/>
  <c r="H348" i="1"/>
  <c r="F348" i="1"/>
  <c r="H347" i="1"/>
  <c r="F347" i="1"/>
  <c r="H344" i="1"/>
  <c r="F344" i="1"/>
  <c r="H343" i="1"/>
  <c r="F343" i="1"/>
  <c r="H340" i="1"/>
  <c r="H339" i="1"/>
  <c r="H338" i="1"/>
  <c r="I338" i="1" s="1"/>
  <c r="H337" i="1"/>
  <c r="F337" i="1"/>
  <c r="H336" i="1"/>
  <c r="F336" i="1"/>
  <c r="H333" i="1"/>
  <c r="F333" i="1"/>
  <c r="H332" i="1"/>
  <c r="F332" i="1"/>
  <c r="H331" i="1"/>
  <c r="F331" i="1"/>
  <c r="H330" i="1"/>
  <c r="F330" i="1"/>
  <c r="H329" i="1"/>
  <c r="F329" i="1"/>
  <c r="H325" i="1"/>
  <c r="F325" i="1"/>
  <c r="H324" i="1"/>
  <c r="F324" i="1"/>
  <c r="H323" i="1"/>
  <c r="F323" i="1"/>
  <c r="H322" i="1"/>
  <c r="F322" i="1"/>
  <c r="H321" i="1"/>
  <c r="F321" i="1"/>
  <c r="H320" i="1"/>
  <c r="F320" i="1"/>
  <c r="H319" i="1"/>
  <c r="F319" i="1"/>
  <c r="H315" i="1"/>
  <c r="F315" i="1"/>
  <c r="H314" i="1"/>
  <c r="F314" i="1"/>
  <c r="F305" i="1"/>
  <c r="H305" i="1"/>
  <c r="F306" i="1"/>
  <c r="H306" i="1"/>
  <c r="F307" i="1"/>
  <c r="H307" i="1"/>
  <c r="F308" i="1"/>
  <c r="H308" i="1"/>
  <c r="F309" i="1"/>
  <c r="H309" i="1"/>
  <c r="F310" i="1"/>
  <c r="H310" i="1"/>
  <c r="F311" i="1"/>
  <c r="H311" i="1"/>
  <c r="H304" i="1"/>
  <c r="F304" i="1"/>
  <c r="F237" i="1"/>
  <c r="F238" i="1"/>
  <c r="F239" i="1"/>
  <c r="H237" i="1"/>
  <c r="H238" i="1"/>
  <c r="H239" i="1"/>
  <c r="H236" i="1"/>
  <c r="F236" i="1"/>
  <c r="H200" i="1"/>
  <c r="F200" i="1"/>
  <c r="F181" i="1"/>
  <c r="H181" i="1"/>
  <c r="F182" i="1"/>
  <c r="H182" i="1"/>
  <c r="F183" i="1"/>
  <c r="H183" i="1"/>
  <c r="F184" i="1"/>
  <c r="H184" i="1"/>
  <c r="F185" i="1"/>
  <c r="H185" i="1"/>
  <c r="F186" i="1"/>
  <c r="H186" i="1"/>
  <c r="F189" i="1"/>
  <c r="H189" i="1"/>
  <c r="F190" i="1"/>
  <c r="H190" i="1"/>
  <c r="H180" i="1"/>
  <c r="F180" i="1"/>
  <c r="F164" i="1"/>
  <c r="H165" i="1"/>
  <c r="H166" i="1"/>
  <c r="F165" i="1"/>
  <c r="F166" i="1"/>
  <c r="H164" i="1"/>
  <c r="F134" i="1"/>
  <c r="H134" i="1"/>
  <c r="F136" i="1"/>
  <c r="H136" i="1"/>
  <c r="H132" i="1"/>
  <c r="F132" i="1"/>
  <c r="F123" i="1"/>
  <c r="H123" i="1"/>
  <c r="H122" i="1"/>
  <c r="F122" i="1"/>
  <c r="F112" i="1"/>
  <c r="F113" i="1"/>
  <c r="H112" i="1"/>
  <c r="H113" i="1"/>
  <c r="H114" i="1"/>
  <c r="H111" i="1"/>
  <c r="I336" i="1" l="1"/>
  <c r="I333" i="1"/>
  <c r="I132" i="1"/>
  <c r="I136" i="1"/>
  <c r="I134" i="1"/>
  <c r="I112" i="1"/>
  <c r="F111" i="1" l="1"/>
  <c r="I111" i="1" s="1"/>
  <c r="I363" i="1" l="1"/>
  <c r="I364" i="1"/>
  <c r="I239" i="1"/>
  <c r="I362" i="1" l="1"/>
  <c r="I386" i="1"/>
  <c r="I387" i="1"/>
  <c r="I388" i="1"/>
  <c r="I310" i="1"/>
  <c r="I311" i="1"/>
  <c r="I315" i="1"/>
  <c r="I322" i="1"/>
  <c r="I166" i="1"/>
  <c r="I165" i="1"/>
  <c r="I185" i="1"/>
  <c r="I186" i="1" l="1"/>
  <c r="I348" i="1"/>
  <c r="I347" i="1"/>
  <c r="B2" i="2" l="1"/>
  <c r="B4" i="8" s="1"/>
  <c r="I182" i="1" l="1"/>
  <c r="I183" i="1"/>
  <c r="I184" i="1"/>
  <c r="I344" i="1"/>
  <c r="I330" i="1"/>
  <c r="I331" i="1"/>
  <c r="I332" i="1"/>
  <c r="I324" i="1"/>
  <c r="I434" i="1"/>
  <c r="I435" i="1"/>
  <c r="I438" i="1"/>
  <c r="I439" i="1"/>
  <c r="I442" i="1"/>
  <c r="I445" i="1"/>
  <c r="I448" i="1"/>
  <c r="I451" i="1"/>
  <c r="I454" i="1"/>
  <c r="I457" i="1"/>
  <c r="I460" i="1"/>
  <c r="I461" i="1"/>
  <c r="I462" i="1"/>
  <c r="I463" i="1"/>
  <c r="I464" i="1"/>
  <c r="I465" i="1"/>
  <c r="I466" i="1"/>
  <c r="I467" i="1"/>
  <c r="I468" i="1"/>
  <c r="I469" i="1"/>
  <c r="I384" i="1"/>
  <c r="I385" i="1"/>
  <c r="I389" i="1"/>
  <c r="I390" i="1"/>
  <c r="I391" i="1"/>
  <c r="I379" i="1"/>
  <c r="I380" i="1"/>
  <c r="I381" i="1"/>
  <c r="I339" i="1"/>
  <c r="I340" i="1"/>
  <c r="I359" i="1"/>
  <c r="I360" i="1"/>
  <c r="I361" i="1"/>
  <c r="I368" i="1"/>
  <c r="I369" i="1"/>
  <c r="I371" i="1"/>
  <c r="I372" i="1"/>
  <c r="I373" i="1"/>
  <c r="I374" i="1"/>
  <c r="I375" i="1"/>
  <c r="I376" i="1"/>
  <c r="I377" i="1"/>
  <c r="I378" i="1"/>
  <c r="I433" i="1"/>
  <c r="I432" i="1"/>
  <c r="I471" i="1" l="1"/>
  <c r="I19" i="2" l="1"/>
  <c r="I475" i="1"/>
  <c r="I474" i="1"/>
  <c r="I476" i="1"/>
  <c r="I473" i="1"/>
  <c r="F16" i="2"/>
  <c r="I337" i="1"/>
  <c r="I358" i="1"/>
  <c r="I367" i="1"/>
  <c r="I190" i="1"/>
  <c r="I180" i="1"/>
  <c r="I189" i="1"/>
  <c r="I343" i="1"/>
  <c r="I328" i="1"/>
  <c r="I329" i="1"/>
  <c r="I321" i="1"/>
  <c r="I323" i="1"/>
  <c r="I325" i="1"/>
  <c r="I318" i="1"/>
  <c r="I314" i="1"/>
  <c r="I308" i="1"/>
  <c r="I309" i="1"/>
  <c r="I304" i="1"/>
  <c r="I164" i="1"/>
  <c r="I168" i="1" s="1"/>
  <c r="I238" i="1"/>
  <c r="I236" i="1"/>
  <c r="I237" i="1"/>
  <c r="I200" i="1"/>
  <c r="I218" i="1" s="1"/>
  <c r="I123" i="1"/>
  <c r="I122" i="1"/>
  <c r="I305" i="1"/>
  <c r="I307" i="1"/>
  <c r="I320" i="1"/>
  <c r="I306" i="1"/>
  <c r="I181" i="1"/>
  <c r="I319" i="1"/>
  <c r="I150" i="1" l="1"/>
  <c r="F9" i="2" s="1"/>
  <c r="I76" i="1"/>
  <c r="F7" i="2" s="1"/>
  <c r="I425" i="1"/>
  <c r="F15" i="2" s="1"/>
  <c r="I289" i="1"/>
  <c r="F13" i="2" s="1"/>
  <c r="I350" i="1"/>
  <c r="F14" i="2" s="1"/>
  <c r="I125" i="1"/>
  <c r="F8" i="2" s="1"/>
  <c r="I477" i="1"/>
  <c r="F17" i="2" s="1"/>
  <c r="F12" i="2"/>
  <c r="I179" i="1"/>
  <c r="I192" i="1" s="1"/>
  <c r="F10" i="2"/>
  <c r="F11" i="2" l="1"/>
  <c r="F19" i="2" s="1"/>
  <c r="F20" i="2" l="1"/>
  <c r="F21" i="2" s="1"/>
</calcChain>
</file>

<file path=xl/sharedStrings.xml><?xml version="1.0" encoding="utf-8"?>
<sst xmlns="http://schemas.openxmlformats.org/spreadsheetml/2006/main" count="537" uniqueCount="418">
  <si>
    <t>Item</t>
  </si>
  <si>
    <t>Description</t>
  </si>
  <si>
    <t>Unit</t>
  </si>
  <si>
    <t>QTY</t>
  </si>
  <si>
    <t>SUMMARY OF BILLS OF QUANTITIES</t>
  </si>
  <si>
    <t>BILL No.</t>
  </si>
  <si>
    <t>GST 6%</t>
  </si>
  <si>
    <t>GRAND TOTAL</t>
  </si>
  <si>
    <t>DATE</t>
  </si>
  <si>
    <t>nos</t>
  </si>
  <si>
    <t>QUOTATION No.</t>
  </si>
  <si>
    <t xml:space="preserve">DESCRIPTION </t>
  </si>
  <si>
    <t>AMOUNT</t>
  </si>
  <si>
    <t>TOTAL</t>
  </si>
  <si>
    <t xml:space="preserve"> </t>
  </si>
  <si>
    <t>Bill NO: 1</t>
  </si>
  <si>
    <t>PRELIMINARIES</t>
  </si>
  <si>
    <t>m - meter</t>
  </si>
  <si>
    <t>No - numbers</t>
  </si>
  <si>
    <t>m3 - cubic meter</t>
  </si>
  <si>
    <t>m2 - square meter</t>
  </si>
  <si>
    <t>Lm - Linear meter</t>
  </si>
  <si>
    <t>t - tonnes</t>
  </si>
  <si>
    <t>md - including</t>
  </si>
  <si>
    <t>mm - millimeter</t>
  </si>
  <si>
    <t>dia - diameter</t>
  </si>
  <si>
    <t>SS - Stainless Steel</t>
  </si>
  <si>
    <t>GI - Galvanised Iron</t>
  </si>
  <si>
    <t>1)</t>
  </si>
  <si>
    <t xml:space="preserve"> General Notes</t>
  </si>
  <si>
    <t>Abbreviations</t>
  </si>
  <si>
    <t>Site Management Costs</t>
  </si>
  <si>
    <t>Allow for all on and off site management cost</t>
  </si>
  <si>
    <t>including costs of foreman and assistants,</t>
  </si>
  <si>
    <t>item</t>
  </si>
  <si>
    <t>Clean - up</t>
  </si>
  <si>
    <t>Allow for clean - up of completed works and site</t>
  </si>
  <si>
    <t>upon completion.</t>
  </si>
  <si>
    <t>Demolition</t>
  </si>
  <si>
    <t>TOTAL AMOUNT</t>
  </si>
  <si>
    <t>Bill No: 02</t>
  </si>
  <si>
    <t>MASONRY AND PLASTERING</t>
  </si>
  <si>
    <t>GENERAL</t>
  </si>
  <si>
    <t>(a) Rates shall include for: cleaning out cavities,</t>
  </si>
  <si>
    <t>forming rebated reveals and pointing and</t>
  </si>
  <si>
    <t>cleaning down to reveals where necessary;</t>
  </si>
  <si>
    <t>fractional size blocks, all necessary machine</t>
  </si>
  <si>
    <t>cutting, cutting or forming chases or edges of</t>
  </si>
  <si>
    <t>floor slabs, cutting or leaving holes and</t>
  </si>
  <si>
    <t>openings as recesses for and building in pipes,</t>
  </si>
  <si>
    <t>conduits, sleeves and similar as required for all</t>
  </si>
  <si>
    <t>trades; leaving surfaces rough or raking out</t>
  </si>
  <si>
    <t>joints for plastering and flashings, bedding</t>
  </si>
  <si>
    <t>frames or plates, building in joists, bearers or</t>
  </si>
  <si>
    <t>similar, temporary supports to openings,</t>
  </si>
  <si>
    <t>templates, reinforcement in walls and for all</t>
  </si>
  <si>
    <t>necessary making good</t>
  </si>
  <si>
    <t>(b) Rates shall include for providing approved</t>
  </si>
  <si>
    <t>quality mesh at joints between structaral</t>
  </si>
  <si>
    <t>members and masonry in the exterior walls.</t>
  </si>
  <si>
    <t>(c) 150mm Thick solid blocks shall be used for</t>
  </si>
  <si>
    <t>exterior masonry walls, &amp; 100 thick solid blocks</t>
  </si>
  <si>
    <t>shall be used for interior masonry wall</t>
  </si>
  <si>
    <t>(d) All blocks shall be fabricated from</t>
  </si>
  <si>
    <t>manufactured sand and machine pressed and</t>
  </si>
  <si>
    <t>average compression strength for blocks should</t>
  </si>
  <si>
    <t>not be less than 2.8N/mm2 and shall comply</t>
  </si>
  <si>
    <t>with physical requirements of ISO 6073:1981.</t>
  </si>
  <si>
    <t>(e) For masonry, plastering and screeding</t>
  </si>
  <si>
    <t>works manufactured sand shall be used.</t>
  </si>
  <si>
    <t>BLOCK WORK</t>
  </si>
  <si>
    <t>2.1.1</t>
  </si>
  <si>
    <t>PLASTERING</t>
  </si>
  <si>
    <t>PLASTERING - INTERNAL</t>
  </si>
  <si>
    <t>2.2.1</t>
  </si>
  <si>
    <t>a) 15mm cement plastering on internal walls</t>
  </si>
  <si>
    <t>and concrete surfaces with 1:4 Cement mortar</t>
  </si>
  <si>
    <t>mix as specified incl. wire mesh at joints of</t>
  </si>
  <si>
    <t>concrete surfaces and walls (one coat).</t>
  </si>
  <si>
    <t>Bill No: 03</t>
  </si>
  <si>
    <t>WALL PANELLING</t>
  </si>
  <si>
    <t>a) Rates shall include for: All necessary material</t>
  </si>
  <si>
    <r>
      <t xml:space="preserve">TOTAL OF BILL NO. 03 (WALL PANELLING)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</si>
  <si>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Bill No: 04</t>
  </si>
  <si>
    <t>CEILING</t>
  </si>
  <si>
    <t>General</t>
  </si>
  <si>
    <t>a) Rates shall include for: all labour in framing,</t>
  </si>
  <si>
    <t>notching and fitting around projections, pipes,</t>
  </si>
  <si>
    <t>light fittings, hatches, grilles and similar and</t>
  </si>
  <si>
    <t>complete with cleats, packers, wedges and</t>
  </si>
  <si>
    <t>similar and all nails and screws.</t>
  </si>
  <si>
    <t>b) Rate shall include for: timber priming and all</t>
  </si>
  <si>
    <t>painting as specified in the drawing</t>
  </si>
  <si>
    <t>Ceiling</t>
  </si>
  <si>
    <t>Bill No: 05</t>
  </si>
  <si>
    <t>FLOOR FINISHES</t>
  </si>
  <si>
    <t>Bill No: 06</t>
  </si>
  <si>
    <t>PAINTING</t>
  </si>
  <si>
    <t>a) Rates shall include for: the provition, erection</t>
  </si>
  <si>
    <t>and removal of scaffolding, preparation, rubbing</t>
  </si>
  <si>
    <t>down between coats and similar work, the</t>
  </si>
  <si>
    <t>protection and / or making floors, fittings and</t>
  </si>
  <si>
    <t>similar work, removing and replacing door and</t>
  </si>
  <si>
    <t>window furniture</t>
  </si>
  <si>
    <t>b) All painting work shall be carried in</t>
  </si>
  <si>
    <t>accordance with the specifications.</t>
  </si>
  <si>
    <t>Painting system shall be Sigma or Equivalent</t>
  </si>
  <si>
    <t>6.2.1</t>
  </si>
  <si>
    <t>Bill No: 07</t>
  </si>
  <si>
    <t>points</t>
  </si>
  <si>
    <t>(Existing Building Revovation)</t>
  </si>
  <si>
    <t>RATE</t>
  </si>
  <si>
    <t>PARTITION WORKS</t>
  </si>
  <si>
    <t>150 mm wide solid blocks, laid on and incl. 1:5 Cement Mortor, tie rods, compression gap filler, nylon / plastic mesh as specified.</t>
  </si>
  <si>
    <t>Vinyl Flooring with borders (Labour Included)</t>
  </si>
  <si>
    <t>7.2.1</t>
  </si>
  <si>
    <t>7.2.2</t>
  </si>
  <si>
    <t>7.2.3</t>
  </si>
  <si>
    <t>Lighting and others</t>
  </si>
  <si>
    <t>Socket outlets</t>
  </si>
  <si>
    <t>All sockets shall be "Clipsal"or equivalent</t>
  </si>
  <si>
    <t>13 Amps Socket Switch double</t>
  </si>
  <si>
    <t>15 Amps Sockets switch single Ceiling mount</t>
  </si>
  <si>
    <t>Television Socket</t>
  </si>
  <si>
    <t>Light Switches</t>
  </si>
  <si>
    <t>All switches shall be "Clipsal"or equivalent</t>
  </si>
  <si>
    <t>Air Conditioning system</t>
  </si>
  <si>
    <t>FURNITURE</t>
  </si>
  <si>
    <t>Bill No: 08</t>
  </si>
  <si>
    <t>a) Rates shall include for:  All types of furnitures</t>
  </si>
  <si>
    <t>8.2.1</t>
  </si>
  <si>
    <r>
      <t xml:space="preserve">TOTAL OF BILL NO. 05 (Doors &amp; Windows)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</si>
  <si>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DOORS AND WINDOWS</t>
  </si>
  <si>
    <t>b) All Aluminium windows shall be 60 micron white powder coated.</t>
  </si>
  <si>
    <t>(Profiles to be chosen by client).</t>
  </si>
  <si>
    <t>Door D1</t>
  </si>
  <si>
    <t>Door D2</t>
  </si>
  <si>
    <t>Timber Door units</t>
  </si>
  <si>
    <t>Door D3</t>
  </si>
  <si>
    <t>c) All timber doors shall be removed the existing fomeca and paste new fomeca with new borders  varnish finish.</t>
  </si>
  <si>
    <t xml:space="preserve">d) All glazing shall be 9mm  Tinted </t>
  </si>
  <si>
    <t>Window W1</t>
  </si>
  <si>
    <t>8.2.2</t>
  </si>
  <si>
    <t>8.2.3</t>
  </si>
  <si>
    <t>Loose furnitures</t>
  </si>
  <si>
    <t>Other Items</t>
  </si>
  <si>
    <r>
      <t xml:space="preserve">TOTAL OF BILL NO. 01 (PRELIMINARIES)                                      </t>
    </r>
    <r>
      <rPr>
        <b/>
        <i/>
        <sz val="10"/>
        <rFont val="Arial"/>
        <family val="2"/>
      </rPr>
      <t xml:space="preserve">   (CARRIED OVER TO THE GENERAL SUMMARY)</t>
    </r>
  </si>
  <si>
    <t>TOTAL OF BILL NO. 01 (PRELIMINARIES)</t>
  </si>
  <si>
    <t xml:space="preserve">TOTAL OF BILL NO. 02 (MASONRY &amp; PLASTERING WORKS)    </t>
  </si>
  <si>
    <t xml:space="preserve">TOTAL OF BILL NO. 03 (WALL PANELLING)   </t>
  </si>
  <si>
    <r>
      <t xml:space="preserve">TOTAL OF BILL NO. 04 (CEILINGS)   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</si>
  <si>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 xml:space="preserve">TOTAL OF BILL NO. 04 (CEILINGS)       </t>
  </si>
  <si>
    <t xml:space="preserve">TOTAL OF BILL NO. 05 (Doors &amp; Windows)    </t>
  </si>
  <si>
    <r>
      <t xml:space="preserve">TOTAL OF BILL NO. 07 (PAINTING)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</si>
  <si>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Bill No: 09</t>
  </si>
  <si>
    <r>
      <t xml:space="preserve">TOTAL OF BILL NO. 09 (FURNITURE)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</si>
  <si>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 xml:space="preserve">TOTAL OF BILL NO. 06 (FINISHES)      </t>
  </si>
  <si>
    <t xml:space="preserve">TOTAL OF BILL NO. 07 (PAINTING)    </t>
  </si>
  <si>
    <t xml:space="preserve">TOTAL OF BILL NO. 09 (FURNITURE)   </t>
  </si>
  <si>
    <t xml:space="preserve">TOTAL OF BILL NO. 08 (ELECTRICAL INSTALLATIONS)      </t>
  </si>
  <si>
    <t>Bill No: 10</t>
  </si>
  <si>
    <r>
      <t xml:space="preserve">TOTAL OF BILL NO. 11 (Additions)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</si>
  <si>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ADDITIONS</t>
  </si>
  <si>
    <t>All Additional Works</t>
  </si>
  <si>
    <t xml:space="preserve">TOTAL OF BILL NO. 11 (Additions &amp; Variations)   </t>
  </si>
  <si>
    <t>4.2.1</t>
  </si>
  <si>
    <r>
      <rPr>
        <sz val="8"/>
        <rFont val="Arial"/>
        <family val="2"/>
      </rPr>
      <t>m</t>
    </r>
    <r>
      <rPr>
        <vertAlign val="superscript"/>
        <sz val="8"/>
        <rFont val="Arial"/>
        <family val="2"/>
      </rPr>
      <t>2</t>
    </r>
  </si>
  <si>
    <t>8.2.4</t>
  </si>
  <si>
    <t>8.2.5</t>
  </si>
  <si>
    <t>8.2.6</t>
  </si>
  <si>
    <t>8.3.1</t>
  </si>
  <si>
    <t>8.5.1</t>
  </si>
  <si>
    <t>8.6.1</t>
  </si>
  <si>
    <t>8.8.1</t>
  </si>
  <si>
    <t>9.2.1</t>
  </si>
  <si>
    <t>9.2.2</t>
  </si>
  <si>
    <t>9.2.3</t>
  </si>
  <si>
    <t>9.3.1</t>
  </si>
  <si>
    <t>9.3.2</t>
  </si>
  <si>
    <t>9.3.3</t>
  </si>
  <si>
    <t>9.3.4</t>
  </si>
  <si>
    <t>9.3.5</t>
  </si>
  <si>
    <t>9.3.6</t>
  </si>
  <si>
    <t>9.3.7</t>
  </si>
  <si>
    <t>9.4.1</t>
  </si>
  <si>
    <t>9.4.2</t>
  </si>
  <si>
    <t>9.4.3</t>
  </si>
  <si>
    <t>9.4.4</t>
  </si>
  <si>
    <t>10.2.1</t>
  </si>
  <si>
    <t>Bill No: 11</t>
  </si>
  <si>
    <t>9.2.4</t>
  </si>
  <si>
    <t>1.2.1</t>
  </si>
  <si>
    <t>1.3.1</t>
  </si>
  <si>
    <t>1.4.1</t>
  </si>
  <si>
    <t>55" TV (including the brackets)</t>
  </si>
  <si>
    <t>LABOUR AMOUNT</t>
  </si>
  <si>
    <t>MATERIAL AMOUNT</t>
  </si>
  <si>
    <t>PROPOSED MENTAL HEALTH CARE CENTER (PHASE-2)</t>
  </si>
  <si>
    <t>temporary services, hoardings and similar.</t>
  </si>
  <si>
    <t>1.4.2</t>
  </si>
  <si>
    <t xml:space="preserve">Wall Demolition works for Staff Entrance Door </t>
  </si>
  <si>
    <t>1.4.3</t>
  </si>
  <si>
    <t>Wall Demolition works Staff Room</t>
  </si>
  <si>
    <t>200 mm wide block wall windows opening</t>
  </si>
  <si>
    <t>200 mm wide block wall door opening</t>
  </si>
  <si>
    <t>2.1.2</t>
  </si>
  <si>
    <t>2.1.3</t>
  </si>
  <si>
    <t>Plastering of 200 mm wide block wall windows opening</t>
  </si>
  <si>
    <t>Plastering of 200 mm wide block wall door opening</t>
  </si>
  <si>
    <t>2.2.2</t>
  </si>
  <si>
    <t>2.2.3</t>
  </si>
  <si>
    <t>3.3.1</t>
  </si>
  <si>
    <t>3.3.2</t>
  </si>
  <si>
    <t>a) Rates shall include for: locks, latches, closers, push plates, pull handles, bolts, kick plates, hinges and  all door &amp; window hardware.</t>
  </si>
  <si>
    <t>Door D4</t>
  </si>
  <si>
    <t>Door D5</t>
  </si>
  <si>
    <t>Aluminium Window Units</t>
  </si>
  <si>
    <t>Window W2</t>
  </si>
  <si>
    <t>(a) Rates shall include for: Floor Cleaning, Gluing, and other meterials uesd for the work.</t>
  </si>
  <si>
    <t>Walls &amp; Partition Walls</t>
  </si>
  <si>
    <t>Putty on plastered and concrete surfaces of internal &amp; Exturnal Walls, Columns &amp; Partitions.</t>
  </si>
  <si>
    <t>Emulsion paint finish 2 coats on surfaces of internal &amp; Exturnal Walls, Columns &amp; Partitions.</t>
  </si>
  <si>
    <t>13 Amps Access Door Control socket</t>
  </si>
  <si>
    <t>One Way switches (2 Gang)</t>
  </si>
  <si>
    <t>One Way switches (1 Gang)</t>
  </si>
  <si>
    <t>One Way switches (3 Gang)</t>
  </si>
  <si>
    <t>8.5.2</t>
  </si>
  <si>
    <t>8.5.3</t>
  </si>
  <si>
    <t>8.5.4</t>
  </si>
  <si>
    <t>One Way switches (4 Gang)</t>
  </si>
  <si>
    <t>CCTV Camera</t>
  </si>
  <si>
    <t xml:space="preserve">CCTV System &amp; Televition </t>
  </si>
  <si>
    <t>8.6.2</t>
  </si>
  <si>
    <t>55" Smart TV (including the brackets)</t>
  </si>
  <si>
    <t>8.6.3</t>
  </si>
  <si>
    <t>8.2.7</t>
  </si>
  <si>
    <t>Ceiling mount light (600x600mm led)</t>
  </si>
  <si>
    <t>Telephone Socket</t>
  </si>
  <si>
    <t>Network Socket</t>
  </si>
  <si>
    <t>8.8.2</t>
  </si>
  <si>
    <t>8.4.1</t>
  </si>
  <si>
    <t>8.4.2</t>
  </si>
  <si>
    <t>8.4.3</t>
  </si>
  <si>
    <t>8.4.4</t>
  </si>
  <si>
    <t>8.4.5</t>
  </si>
  <si>
    <t>8.4.6</t>
  </si>
  <si>
    <t>Demolition Work</t>
  </si>
  <si>
    <t>10.2.2</t>
  </si>
  <si>
    <t>10.2.3</t>
  </si>
  <si>
    <t>a) Rates shall include for:  Interior adjustments of the fixtures and fittings for 2 toilets. All types of works Inclusive.</t>
  </si>
  <si>
    <t>Remove the existing wall tiles</t>
  </si>
  <si>
    <t>Remove the existing Floor tiles</t>
  </si>
  <si>
    <t>TOILET WORKS (2 Toilets)</t>
  </si>
  <si>
    <t>Remove Existing Door</t>
  </si>
  <si>
    <t>Demolish Wall for New Door</t>
  </si>
  <si>
    <t>10.2.4</t>
  </si>
  <si>
    <t>Masonary &amp; Plastering</t>
  </si>
  <si>
    <t>10.3.1</t>
  </si>
  <si>
    <t>Plastering</t>
  </si>
  <si>
    <t>10.3.2</t>
  </si>
  <si>
    <t>Drainage</t>
  </si>
  <si>
    <t>Drain &amp; Discharge pipe work (Complete)</t>
  </si>
  <si>
    <t>Water connection to fixtures &amp; fittings from Existing</t>
  </si>
  <si>
    <t>Fresh Water Supply Pipework</t>
  </si>
  <si>
    <t>Toilet Door</t>
  </si>
  <si>
    <t>PVC / Fiber Board Door (D4 &amp; D5)</t>
  </si>
  <si>
    <t>Toilet Wall tiling</t>
  </si>
  <si>
    <t>200 X 300 mm Wall Tiling (Porcelain)</t>
  </si>
  <si>
    <t>Fixtures &amp; Fittings</t>
  </si>
  <si>
    <t>Water Closet</t>
  </si>
  <si>
    <t>Wash basin</t>
  </si>
  <si>
    <t>Wash basin tap</t>
  </si>
  <si>
    <t>Muslim Shower</t>
  </si>
  <si>
    <t>Hand Shower</t>
  </si>
  <si>
    <t>Floor waste with gully trap</t>
  </si>
  <si>
    <t>Mirror with accessories</t>
  </si>
  <si>
    <t>Toilet Paper Holder</t>
  </si>
  <si>
    <t xml:space="preserve">Hand Drayer </t>
  </si>
  <si>
    <t>Water Taps / Faucet</t>
  </si>
  <si>
    <t>Toilet Floor tiling</t>
  </si>
  <si>
    <t>200 X 200 mm Non-slip Foor Tiling (Porcelain)</t>
  </si>
  <si>
    <t>Floor Screeding</t>
  </si>
  <si>
    <t>Floor Screeding Work</t>
  </si>
  <si>
    <t>Tearoom Sink Cabinet</t>
  </si>
  <si>
    <t>Water Cooler wall mount 
(including water suppy &amp; drainage)</t>
  </si>
  <si>
    <t>Water Cooler  Floor Stand 
(including water suppy &amp; drainage)</t>
  </si>
  <si>
    <t>Fixd Furnitures / Equipments</t>
  </si>
  <si>
    <t>Tearoom Overhead Cabinet</t>
  </si>
  <si>
    <t>Meeting Room Table 4800x1200mm</t>
  </si>
  <si>
    <t>9.3.8</t>
  </si>
  <si>
    <t>Admin Room Table 1550x600mm</t>
  </si>
  <si>
    <t>Admin Room Filing Cabinet 800x400x2100mm</t>
  </si>
  <si>
    <t>Waiting area Sofa (same as existing)</t>
  </si>
  <si>
    <t>9.3.9</t>
  </si>
  <si>
    <t>Wall Clock</t>
  </si>
  <si>
    <t>Tissue Dispenser</t>
  </si>
  <si>
    <t>Consultation Room Computer Table</t>
  </si>
  <si>
    <t>Plastic Chairs</t>
  </si>
  <si>
    <t>Storage Cupboard (Staff Room)</t>
  </si>
  <si>
    <t>9.3.10</t>
  </si>
  <si>
    <t>9.3.11</t>
  </si>
  <si>
    <t>9.3.12</t>
  </si>
  <si>
    <t>9.4.5</t>
  </si>
  <si>
    <t>Consultation Room Cofee Table 600mm Diameter</t>
  </si>
  <si>
    <t>Shredder</t>
  </si>
  <si>
    <t>Access Controller Switch</t>
  </si>
  <si>
    <t>Access Controller (Security Entry System)</t>
  </si>
  <si>
    <t>8.6.4</t>
  </si>
  <si>
    <t>Electrical &amp; Network Connections</t>
  </si>
  <si>
    <t>ELECTRICAL  &amp; NETWORK INSTALLATIONS</t>
  </si>
  <si>
    <t>Complete installation incl. for all connection &amp; Cabling to Distribution boards. earthing, painting, testing and similar of;</t>
  </si>
  <si>
    <t>Wiring to Socket Switches &amp; Connections</t>
  </si>
  <si>
    <t>Cabling &amp; Connections to Distribution boards</t>
  </si>
  <si>
    <t>9.3.13</t>
  </si>
  <si>
    <t>9.3.14</t>
  </si>
  <si>
    <t>9.3.15</t>
  </si>
  <si>
    <t>9.4.6</t>
  </si>
  <si>
    <t>9.4.7</t>
  </si>
  <si>
    <t>Masonary Works (Removed Existing Door)</t>
  </si>
  <si>
    <r>
      <t xml:space="preserve">TOTAL OF BILL NO. 10 (TOILET WORKS (2 Toilets)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</si>
  <si>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Paint on Internal &amp; Exturnal walls, columns &amp; Partitions.1 coat of wall sealer, 1 coat tex compound &amp; 2 coats of paints</t>
  </si>
  <si>
    <t>Floor FINISHES</t>
  </si>
  <si>
    <r>
      <t xml:space="preserve">TOTAL OF BILL NO. 06 (Floor FINISHES)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</si>
  <si>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DOORS &amp; WINDOW</t>
  </si>
  <si>
    <r>
      <t xml:space="preserve">TOTAL OF BILL NO. 02 (MASONRY &amp; PLASTERING WORKS)     </t>
    </r>
    <r>
      <rPr>
        <b/>
        <i/>
        <sz val="11"/>
        <rFont val="Arial"/>
        <family val="2"/>
      </rPr>
      <t xml:space="preserve"> (CARRIED OVER TO THE GENERAL SUMMARY)</t>
    </r>
  </si>
  <si>
    <t>Note: All Meterials to be Approved by IGMH</t>
  </si>
  <si>
    <t>Distribution Boards</t>
  </si>
  <si>
    <t xml:space="preserve">Power &amp; Light Distribution Board
</t>
  </si>
  <si>
    <t xml:space="preserve">AC Distribution Board
</t>
  </si>
  <si>
    <t>8.9.1</t>
  </si>
  <si>
    <t>8.9.2</t>
  </si>
  <si>
    <t>Meeting Room Chairs (Medium Back)</t>
  </si>
  <si>
    <t>Admin Room Chairs (Medium Back)</t>
  </si>
  <si>
    <t>Consultation Room Chair (Doctor / High Back)</t>
  </si>
  <si>
    <t>Consultation Room Chair (Patient &amp; Relative / low Back)</t>
  </si>
  <si>
    <t>4.2.2</t>
  </si>
  <si>
    <t>4.2.3</t>
  </si>
  <si>
    <t>4.2.4</t>
  </si>
  <si>
    <t>4.2.5</t>
  </si>
  <si>
    <t>4.2.6</t>
  </si>
  <si>
    <t xml:space="preserve">Removal of room Door Leafs &amp; Door Frames </t>
  </si>
  <si>
    <t>Timber Paneling to the door removed wall</t>
  </si>
  <si>
    <t>10.4.1</t>
  </si>
  <si>
    <t>10.5.1</t>
  </si>
  <si>
    <t>10.6.1</t>
  </si>
  <si>
    <t>10.7.1</t>
  </si>
  <si>
    <t>10.8.1</t>
  </si>
  <si>
    <t>10.9.1</t>
  </si>
  <si>
    <t>10.10.1</t>
  </si>
  <si>
    <t>10.10.2</t>
  </si>
  <si>
    <t>10.10.3</t>
  </si>
  <si>
    <t>10.10.4</t>
  </si>
  <si>
    <t>10.10.5</t>
  </si>
  <si>
    <t>10.10.6</t>
  </si>
  <si>
    <t>10.10.7</t>
  </si>
  <si>
    <t>10.10.8</t>
  </si>
  <si>
    <t>10.10.9</t>
  </si>
  <si>
    <t>10.10.10</t>
  </si>
  <si>
    <t>9.4.8</t>
  </si>
  <si>
    <t>4.3.1</t>
  </si>
  <si>
    <t>4.3.2</t>
  </si>
  <si>
    <t>8.6.5</t>
  </si>
  <si>
    <t>frame with 100mm thick Roock Wool inusulation.</t>
  </si>
  <si>
    <t>2500mm h Partition with Boral Board and with MS-C</t>
  </si>
  <si>
    <t>2850mm h Partition with Boral Board and with MS-C</t>
  </si>
  <si>
    <t>3.3.3</t>
  </si>
  <si>
    <t>2500mm h Partition with Cement Board and with 50x75 Aluminium Frame</t>
  </si>
  <si>
    <t>Door D6</t>
  </si>
  <si>
    <t>4.2.7</t>
  </si>
  <si>
    <t>Demaged Ceiling Remove replace Boral Board celing (including dimolished wall areas)</t>
  </si>
  <si>
    <t>Existing Demaged Ceiling Remove and Refixing Cement Board (nursing room)</t>
  </si>
  <si>
    <t>Painting all the celing boards (odorless paint)</t>
  </si>
  <si>
    <r>
      <rPr>
        <sz val="8"/>
        <rFont val="Arial"/>
        <family val="2"/>
      </rPr>
      <t>m</t>
    </r>
    <r>
      <rPr>
        <vertAlign val="superscript"/>
        <sz val="8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</si>
  <si>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t>32 Amps Isolator</t>
  </si>
  <si>
    <t>8.4.7</t>
  </si>
  <si>
    <t xml:space="preserve">Emergency Call Button 
</t>
  </si>
  <si>
    <t>8.5.5</t>
  </si>
  <si>
    <t>Emergency Call System</t>
  </si>
  <si>
    <t>8.3.2</t>
  </si>
  <si>
    <t>Relocation of Existing Switches, Sockets &amp; Deta</t>
  </si>
  <si>
    <t>Filing Cabinets (800x400x1800mm (LxBxH)</t>
  </si>
  <si>
    <t>Drawer Set (under table)</t>
  </si>
  <si>
    <t>Steel Lockers (1x12)</t>
  </si>
  <si>
    <t>Water Dispencer /  Include connections (Floor Mount)</t>
  </si>
  <si>
    <t>Water Dispencer / Include connections (Wall Mount)</t>
  </si>
  <si>
    <t>9.2.5</t>
  </si>
  <si>
    <t>Pray Room Curtain (including railing)</t>
  </si>
  <si>
    <t>Medicine Fridge (1270 mm)</t>
  </si>
  <si>
    <t>Staff Room Fridge (1578 mm)</t>
  </si>
  <si>
    <t xml:space="preserve">TOTAL OF BILL NO. 10 (TOILET WORKS (2 Toilets)) </t>
  </si>
  <si>
    <t>BILLS OF QUANTITIES</t>
  </si>
  <si>
    <t>Remove Existing 2 Partitions</t>
  </si>
  <si>
    <t>7.2.4</t>
  </si>
  <si>
    <t>Cupboard to cover DB</t>
  </si>
  <si>
    <t>Leaflet Shelf</t>
  </si>
  <si>
    <t>9.2.6</t>
  </si>
  <si>
    <t>9.2.7</t>
  </si>
  <si>
    <t>no</t>
  </si>
  <si>
    <r>
      <rPr>
        <b/>
        <sz val="11"/>
        <rFont val="Arial"/>
        <family val="2"/>
      </rPr>
      <t>TOTAL OF BILL NO. 08 (ELECTRICAL &amp; NETWORK INSTALLATIONS</t>
    </r>
    <r>
      <rPr>
        <b/>
        <sz val="12"/>
        <rFont val="Arial"/>
        <family val="2"/>
      </rPr>
      <t xml:space="preserve">)                                       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  (CARRIED OVER TO THE GENERAL SUMMARY)</t>
    </r>
  </si>
  <si>
    <t>Ceiling Cassette type Air conditioner units for Waiting area (24000 BTU)</t>
  </si>
  <si>
    <t>Wall mount type Air conditioner units (9000 BTU)</t>
  </si>
  <si>
    <t>a) Rates shall include for: screws, nails, bolts, nuts, standard cable fixing or supporting clips, brackets, straps, rivets, plugs and all incidental accessories.</t>
  </si>
  <si>
    <t>b) Rate shall include for electrical conduits, fittings, equipment and similar all fixings</t>
  </si>
  <si>
    <t>c) Each light / light fixture and its switches shall measure as one one point: similarly each sockets or each fans shall measured as one point.</t>
  </si>
  <si>
    <t>d) Rate shall include for supply and complete installation of all floors.</t>
  </si>
  <si>
    <t>e) Provide junction box for each separate unit of telephone and cable tv system.</t>
  </si>
  <si>
    <t>* All electrical wiring &amp; materials should be Maldives Electrical Buro standard.</t>
  </si>
  <si>
    <t>f) Network wiring should be Cat6E</t>
  </si>
  <si>
    <t xml:space="preserve">Cabling &amp; Connections to Telephone sockets </t>
  </si>
  <si>
    <t>Cabling &amp; Connections to Television sockets</t>
  </si>
  <si>
    <t xml:space="preserve">Cabling &amp; Connections to Network Points </t>
  </si>
  <si>
    <t>Cabling &amp; Connections to Camera Points</t>
  </si>
  <si>
    <t>8.2.8</t>
  </si>
  <si>
    <t>Cabling &amp; Connections to Poke Through Socket Meeting room (HDMI)</t>
  </si>
  <si>
    <t>Weather proof anti-fungal emulsion paint finish on plastered and concrete surfaces of external and good (odorless paint) emulsion anti-fungal paint on Internal walls.</t>
  </si>
  <si>
    <t>Dustbin 50L (Foot operating)</t>
  </si>
  <si>
    <t>9.4.9</t>
  </si>
  <si>
    <t xml:space="preserve">Call System to MHC reception (for 10 rooms)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</si>
</sst>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_-;\-* #,##0.00_-;_-* &quot;-&quot;??_-;_-@_-"/>
    <numFmt numFmtId="165" formatCode="dd\-mmm\-yyyy"/>
    <numFmt numFmtId="166" formatCode="_(* #,##0.0_);_(* \(#,##0.0\);_(* &quot;-&quot;?_);_(@_)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u/>
      <sz val="14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u/>
      <sz val="10"/>
      <name val="Times New Roman"/>
      <family val="1"/>
    </font>
    <font>
      <b/>
      <u/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b/>
      <i/>
      <sz val="12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i/>
      <sz val="8"/>
      <name val="Arial"/>
      <family val="2"/>
    </font>
    <font>
      <b/>
      <sz val="13"/>
      <name val="Times New Roman"/>
      <family val="1"/>
    </font>
    <font>
      <vertAlign val="superscript"/>
      <sz val="8"/>
      <name val="Arial"/>
      <family val="2"/>
    </font>
    <font>
      <sz val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u/>
      <sz val="16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i/>
      <sz val="11"/>
      <name val="Arial"/>
      <family val="2"/>
    </font>
    <font>
      <b/>
      <sz val="8.5"/>
      <name val="Arial"/>
      <family val="2"/>
    </font>
    <font>
      <b/>
      <i/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3" fillId="0" borderId="0"/>
  </cellStyleXfs>
  <cellXfs count="145">
    <xf numFmtId="0" fontId="0" fillId="0" borderId="0" xfId="0"/>
    <xf numFmtId="0" fontId="5" fillId="0" borderId="0" xfId="0" applyFont="1"/>
    <xf numFmtId="43" fontId="5" fillId="0" borderId="0" xfId="1" applyFont="1"/>
    <xf numFmtId="43" fontId="5" fillId="0" borderId="0" xfId="0" applyNumberFormat="1" applyFont="1"/>
    <xf numFmtId="43" fontId="5" fillId="0" borderId="1" xfId="1" applyFont="1" applyBorder="1"/>
    <xf numFmtId="0" fontId="10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43" fontId="5" fillId="0" borderId="7" xfId="1" applyFont="1" applyBorder="1"/>
    <xf numFmtId="43" fontId="9" fillId="0" borderId="8" xfId="1" applyFont="1" applyBorder="1" applyAlignment="1">
      <alignment vertical="center"/>
    </xf>
    <xf numFmtId="0" fontId="6" fillId="0" borderId="9" xfId="0" applyFont="1" applyBorder="1"/>
    <xf numFmtId="0" fontId="6" fillId="0" borderId="10" xfId="0" applyFont="1" applyBorder="1"/>
    <xf numFmtId="0" fontId="6" fillId="2" borderId="11" xfId="0" applyFont="1" applyFill="1" applyBorder="1" applyAlignment="1">
      <alignment horizontal="center" vertical="center"/>
    </xf>
    <xf numFmtId="43" fontId="6" fillId="2" borderId="12" xfId="1" applyFont="1" applyFill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/>
    </xf>
    <xf numFmtId="0" fontId="13" fillId="0" borderId="0" xfId="0" applyFont="1"/>
    <xf numFmtId="0" fontId="17" fillId="2" borderId="13" xfId="0" applyFont="1" applyFill="1" applyBorder="1" applyAlignment="1">
      <alignment horizontal="center" vertical="center"/>
    </xf>
    <xf numFmtId="43" fontId="17" fillId="2" borderId="13" xfId="1" applyFont="1" applyFill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3" fillId="0" borderId="16" xfId="1" applyNumberFormat="1" applyFont="1" applyBorder="1" applyAlignment="1">
      <alignment horizontal="center"/>
    </xf>
    <xf numFmtId="43" fontId="13" fillId="0" borderId="17" xfId="1" applyFont="1" applyBorder="1"/>
    <xf numFmtId="43" fontId="13" fillId="0" borderId="0" xfId="1" applyFont="1" applyBorder="1"/>
    <xf numFmtId="43" fontId="13" fillId="0" borderId="18" xfId="1" applyFont="1" applyBorder="1"/>
    <xf numFmtId="43" fontId="13" fillId="0" borderId="16" xfId="1" applyFont="1" applyBorder="1"/>
    <xf numFmtId="0" fontId="13" fillId="0" borderId="0" xfId="0" applyFont="1" applyFill="1" applyBorder="1"/>
    <xf numFmtId="43" fontId="11" fillId="0" borderId="19" xfId="1" applyFont="1" applyBorder="1" applyAlignment="1">
      <alignment vertical="center"/>
    </xf>
    <xf numFmtId="43" fontId="11" fillId="0" borderId="20" xfId="1" applyFont="1" applyBorder="1" applyAlignment="1">
      <alignment vertical="center"/>
    </xf>
    <xf numFmtId="43" fontId="15" fillId="0" borderId="21" xfId="1" applyFont="1" applyBorder="1" applyAlignment="1">
      <alignment vertical="center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43" fontId="13" fillId="0" borderId="0" xfId="0" applyNumberFormat="1" applyFont="1"/>
    <xf numFmtId="0" fontId="13" fillId="0" borderId="0" xfId="0" applyFont="1" applyFill="1" applyBorder="1" applyAlignment="1">
      <alignment wrapText="1"/>
    </xf>
    <xf numFmtId="43" fontId="13" fillId="0" borderId="0" xfId="1" applyFont="1"/>
    <xf numFmtId="0" fontId="19" fillId="0" borderId="0" xfId="0" applyFont="1" applyFill="1" applyBorder="1"/>
    <xf numFmtId="43" fontId="11" fillId="0" borderId="23" xfId="1" applyFont="1" applyBorder="1" applyAlignment="1">
      <alignment vertical="center"/>
    </xf>
    <xf numFmtId="0" fontId="21" fillId="2" borderId="24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top"/>
    </xf>
    <xf numFmtId="0" fontId="13" fillId="0" borderId="16" xfId="1" applyNumberFormat="1" applyFont="1" applyBorder="1" applyAlignment="1">
      <alignment horizontal="center" vertical="center"/>
    </xf>
    <xf numFmtId="43" fontId="13" fillId="0" borderId="16" xfId="1" applyFont="1" applyBorder="1" applyAlignment="1">
      <alignment vertical="center"/>
    </xf>
    <xf numFmtId="43" fontId="13" fillId="0" borderId="0" xfId="1" applyFont="1" applyBorder="1" applyAlignment="1">
      <alignment vertical="center"/>
    </xf>
    <xf numFmtId="43" fontId="13" fillId="0" borderId="18" xfId="1" applyFont="1" applyBorder="1" applyAlignment="1">
      <alignment vertical="center"/>
    </xf>
    <xf numFmtId="0" fontId="19" fillId="0" borderId="16" xfId="4" applyFont="1" applyBorder="1" applyAlignment="1">
      <alignment vertical="center" wrapText="1"/>
    </xf>
    <xf numFmtId="0" fontId="13" fillId="0" borderId="16" xfId="4" applyFont="1" applyBorder="1" applyAlignment="1">
      <alignment vertical="center" wrapText="1"/>
    </xf>
    <xf numFmtId="0" fontId="13" fillId="0" borderId="16" xfId="4" applyFont="1" applyBorder="1" applyAlignment="1">
      <alignment vertical="justify" wrapText="1"/>
    </xf>
    <xf numFmtId="0" fontId="19" fillId="0" borderId="16" xfId="4" applyFont="1" applyBorder="1" applyAlignment="1">
      <alignment vertical="justify" wrapText="1"/>
    </xf>
    <xf numFmtId="0" fontId="5" fillId="0" borderId="25" xfId="0" applyFont="1" applyBorder="1"/>
    <xf numFmtId="0" fontId="5" fillId="0" borderId="0" xfId="0" applyFont="1" applyBorder="1"/>
    <xf numFmtId="43" fontId="5" fillId="0" borderId="0" xfId="1" applyFont="1" applyBorder="1"/>
    <xf numFmtId="0" fontId="7" fillId="0" borderId="4" xfId="0" applyFont="1" applyBorder="1"/>
    <xf numFmtId="0" fontId="8" fillId="0" borderId="4" xfId="0" applyFont="1" applyBorder="1"/>
    <xf numFmtId="43" fontId="5" fillId="0" borderId="4" xfId="0" applyNumberFormat="1" applyFont="1" applyBorder="1"/>
    <xf numFmtId="43" fontId="5" fillId="0" borderId="5" xfId="1" applyFont="1" applyBorder="1"/>
    <xf numFmtId="43" fontId="24" fillId="0" borderId="8" xfId="1" applyFont="1" applyBorder="1" applyAlignment="1">
      <alignment vertical="center"/>
    </xf>
    <xf numFmtId="0" fontId="16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 wrapText="1"/>
    </xf>
    <xf numFmtId="43" fontId="11" fillId="0" borderId="26" xfId="1" applyFont="1" applyBorder="1" applyAlignment="1">
      <alignment vertical="center"/>
    </xf>
    <xf numFmtId="43" fontId="11" fillId="0" borderId="27" xfId="1" applyFont="1" applyBorder="1" applyAlignment="1">
      <alignment vertical="center"/>
    </xf>
    <xf numFmtId="43" fontId="15" fillId="0" borderId="28" xfId="1" applyFont="1" applyBorder="1" applyAlignment="1">
      <alignment vertical="center"/>
    </xf>
    <xf numFmtId="43" fontId="12" fillId="2" borderId="13" xfId="1" applyFont="1" applyFill="1" applyBorder="1" applyAlignment="1">
      <alignment horizontal="center" vertical="center"/>
    </xf>
    <xf numFmtId="43" fontId="14" fillId="0" borderId="17" xfId="1" applyFont="1" applyBorder="1" applyAlignment="1">
      <alignment horizontal="center"/>
    </xf>
    <xf numFmtId="166" fontId="14" fillId="0" borderId="16" xfId="1" applyNumberFormat="1" applyFont="1" applyBorder="1" applyAlignment="1">
      <alignment horizontal="center"/>
    </xf>
    <xf numFmtId="43" fontId="14" fillId="0" borderId="16" xfId="1" applyFont="1" applyBorder="1" applyAlignment="1">
      <alignment horizontal="center"/>
    </xf>
    <xf numFmtId="43" fontId="14" fillId="0" borderId="16" xfId="1" applyFont="1" applyBorder="1" applyAlignment="1">
      <alignment horizontal="center" wrapText="1"/>
    </xf>
    <xf numFmtId="0" fontId="25" fillId="0" borderId="16" xfId="1" applyNumberFormat="1" applyFont="1" applyBorder="1" applyAlignment="1">
      <alignment horizontal="center"/>
    </xf>
    <xf numFmtId="0" fontId="14" fillId="0" borderId="16" xfId="4" applyFont="1" applyBorder="1" applyAlignment="1">
      <alignment horizontal="center" vertical="center"/>
    </xf>
    <xf numFmtId="0" fontId="25" fillId="0" borderId="16" xfId="1" applyNumberFormat="1" applyFont="1" applyBorder="1" applyAlignment="1">
      <alignment horizontal="center" vertical="center"/>
    </xf>
    <xf numFmtId="43" fontId="14" fillId="0" borderId="16" xfId="1" applyFont="1" applyBorder="1" applyAlignment="1">
      <alignment horizontal="center" vertical="center"/>
    </xf>
    <xf numFmtId="43" fontId="14" fillId="0" borderId="0" xfId="1" applyFont="1" applyAlignment="1">
      <alignment horizontal="center"/>
    </xf>
    <xf numFmtId="0" fontId="26" fillId="0" borderId="29" xfId="0" applyFont="1" applyBorder="1"/>
    <xf numFmtId="0" fontId="27" fillId="2" borderId="12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0" fontId="28" fillId="0" borderId="1" xfId="0" applyFont="1" applyBorder="1"/>
    <xf numFmtId="0" fontId="28" fillId="0" borderId="7" xfId="0" applyFont="1" applyBorder="1"/>
    <xf numFmtId="0" fontId="28" fillId="0" borderId="30" xfId="0" applyFont="1" applyBorder="1"/>
    <xf numFmtId="0" fontId="0" fillId="0" borderId="12" xfId="0" applyBorder="1"/>
    <xf numFmtId="0" fontId="0" fillId="0" borderId="31" xfId="0" applyBorder="1"/>
    <xf numFmtId="0" fontId="29" fillId="0" borderId="32" xfId="0" applyFont="1" applyBorder="1" applyAlignment="1">
      <alignment horizontal="center" vertical="center"/>
    </xf>
    <xf numFmtId="43" fontId="31" fillId="3" borderId="16" xfId="1" applyFont="1" applyFill="1" applyBorder="1"/>
    <xf numFmtId="43" fontId="13" fillId="3" borderId="0" xfId="1" applyFont="1" applyFill="1" applyBorder="1"/>
    <xf numFmtId="43" fontId="13" fillId="3" borderId="0" xfId="1" applyFont="1" applyFill="1" applyBorder="1" applyAlignment="1">
      <alignment vertical="center"/>
    </xf>
    <xf numFmtId="43" fontId="15" fillId="3" borderId="19" xfId="1" applyFont="1" applyFill="1" applyBorder="1" applyAlignment="1">
      <alignment horizontal="center" wrapText="1"/>
    </xf>
    <xf numFmtId="43" fontId="15" fillId="3" borderId="26" xfId="1" applyFont="1" applyFill="1" applyBorder="1" applyAlignment="1">
      <alignment horizontal="center" wrapText="1"/>
    </xf>
    <xf numFmtId="43" fontId="11" fillId="3" borderId="19" xfId="1" applyFont="1" applyFill="1" applyBorder="1" applyAlignment="1">
      <alignment vertical="center"/>
    </xf>
    <xf numFmtId="43" fontId="11" fillId="3" borderId="26" xfId="1" applyFont="1" applyFill="1" applyBorder="1" applyAlignment="1">
      <alignment vertical="center"/>
    </xf>
    <xf numFmtId="164" fontId="13" fillId="0" borderId="0" xfId="0" applyNumberFormat="1" applyFont="1"/>
    <xf numFmtId="43" fontId="2" fillId="0" borderId="0" xfId="1" applyFont="1" applyBorder="1" applyAlignment="1">
      <alignment vertical="center"/>
    </xf>
    <xf numFmtId="43" fontId="2" fillId="3" borderId="16" xfId="1" applyFont="1" applyFill="1" applyBorder="1"/>
    <xf numFmtId="43" fontId="2" fillId="3" borderId="16" xfId="1" applyFont="1" applyFill="1" applyBorder="1" applyAlignment="1">
      <alignment vertical="center"/>
    </xf>
    <xf numFmtId="43" fontId="2" fillId="3" borderId="16" xfId="1" applyFont="1" applyFill="1" applyBorder="1" applyAlignment="1">
      <alignment horizontal="center"/>
    </xf>
    <xf numFmtId="43" fontId="2" fillId="3" borderId="0" xfId="1" applyFont="1" applyFill="1"/>
    <xf numFmtId="43" fontId="2" fillId="3" borderId="16" xfId="1" applyFont="1" applyFill="1" applyBorder="1" applyAlignment="1">
      <alignment horizontal="center" vertical="center"/>
    </xf>
    <xf numFmtId="0" fontId="2" fillId="0" borderId="16" xfId="4" applyFont="1" applyBorder="1" applyAlignment="1">
      <alignment vertical="justify" wrapText="1"/>
    </xf>
    <xf numFmtId="0" fontId="2" fillId="0" borderId="0" xfId="0" applyFont="1" applyFill="1" applyBorder="1"/>
    <xf numFmtId="43" fontId="3" fillId="0" borderId="16" xfId="1" applyFont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4" applyFont="1" applyBorder="1" applyAlignment="1">
      <alignment vertical="justify" wrapText="1"/>
    </xf>
    <xf numFmtId="0" fontId="2" fillId="0" borderId="0" xfId="0" applyFont="1"/>
    <xf numFmtId="0" fontId="2" fillId="0" borderId="16" xfId="1" applyNumberFormat="1" applyFont="1" applyBorder="1" applyAlignment="1">
      <alignment horizontal="center"/>
    </xf>
    <xf numFmtId="43" fontId="2" fillId="0" borderId="16" xfId="1" applyFont="1" applyBorder="1" applyAlignment="1">
      <alignment vertical="center"/>
    </xf>
    <xf numFmtId="43" fontId="2" fillId="0" borderId="18" xfId="1" applyFont="1" applyBorder="1" applyAlignment="1">
      <alignment vertical="center"/>
    </xf>
    <xf numFmtId="164" fontId="2" fillId="0" borderId="0" xfId="0" applyNumberFormat="1" applyFont="1"/>
    <xf numFmtId="43" fontId="11" fillId="2" borderId="14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43" fontId="21" fillId="2" borderId="13" xfId="1" applyFont="1" applyFill="1" applyBorder="1" applyAlignment="1">
      <alignment horizontal="center" vertical="center" wrapText="1"/>
    </xf>
    <xf numFmtId="43" fontId="21" fillId="2" borderId="13" xfId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wrapText="1"/>
    </xf>
    <xf numFmtId="43" fontId="15" fillId="3" borderId="0" xfId="1" applyFont="1" applyFill="1" applyBorder="1" applyAlignment="1">
      <alignment horizontal="center" wrapText="1"/>
    </xf>
    <xf numFmtId="43" fontId="11" fillId="0" borderId="0" xfId="1" applyFont="1" applyBorder="1" applyAlignment="1">
      <alignment vertical="center"/>
    </xf>
    <xf numFmtId="43" fontId="11" fillId="3" borderId="0" xfId="1" applyFont="1" applyFill="1" applyBorder="1" applyAlignment="1">
      <alignment vertical="center"/>
    </xf>
    <xf numFmtId="43" fontId="15" fillId="0" borderId="0" xfId="1" applyFont="1" applyBorder="1" applyAlignment="1">
      <alignment vertical="center"/>
    </xf>
    <xf numFmtId="43" fontId="33" fillId="2" borderId="13" xfId="1" applyFont="1" applyFill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5" fillId="0" borderId="11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center" wrapText="1"/>
    </xf>
    <xf numFmtId="0" fontId="15" fillId="0" borderId="26" xfId="0" applyFont="1" applyBorder="1" applyAlignment="1">
      <alignment horizontal="center" wrapText="1"/>
    </xf>
    <xf numFmtId="0" fontId="15" fillId="0" borderId="34" xfId="0" applyFont="1" applyBorder="1" applyAlignment="1">
      <alignment horizontal="center" wrapText="1"/>
    </xf>
    <xf numFmtId="0" fontId="15" fillId="0" borderId="19" xfId="0" applyFont="1" applyBorder="1" applyAlignment="1">
      <alignment horizontal="center" wrapText="1"/>
    </xf>
    <xf numFmtId="0" fontId="15" fillId="0" borderId="34" xfId="0" applyFont="1" applyBorder="1" applyAlignment="1">
      <alignment horizontal="left" wrapText="1"/>
    </xf>
    <xf numFmtId="0" fontId="15" fillId="0" borderId="19" xfId="0" applyFont="1" applyBorder="1" applyAlignment="1">
      <alignment horizontal="left" wrapText="1"/>
    </xf>
    <xf numFmtId="0" fontId="15" fillId="0" borderId="38" xfId="0" applyFont="1" applyBorder="1" applyAlignment="1">
      <alignment horizontal="center" wrapText="1"/>
    </xf>
    <xf numFmtId="0" fontId="15" fillId="0" borderId="20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16" fillId="0" borderId="29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1" fillId="0" borderId="35" xfId="0" applyFont="1" applyBorder="1" applyAlignment="1">
      <alignment horizontal="left"/>
    </xf>
    <xf numFmtId="0" fontId="11" fillId="0" borderId="22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16" fillId="0" borderId="35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7" fillId="0" borderId="34" xfId="0" applyFont="1" applyBorder="1" applyAlignment="1">
      <alignment horizontal="center" wrapText="1"/>
    </xf>
    <xf numFmtId="0" fontId="17" fillId="0" borderId="19" xfId="0" applyFont="1" applyBorder="1" applyAlignment="1">
      <alignment horizontal="center" wrapText="1"/>
    </xf>
  </cellXfs>
  <cellStyles count="5">
    <cellStyle name="Comma" xfId="1" builtinId="3"/>
    <cellStyle name="Comma 2" xfId="2"/>
    <cellStyle name="Comma 3" xfId="3"/>
    <cellStyle name="Normal" xfId="0" builtinId="0"/>
    <cellStyle name="Normal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4"/>
  <sheetViews>
    <sheetView workbookViewId="0">
      <selection activeCell="B21" sqref="B21"/>
    </sheetView>
  </sheetViews>
  <sheetFormatPr defaultRowHeight="12.75" x14ac:dyDescent="0.2"/>
  <cols>
    <col min="1" max="1" width="2.42578125" customWidth="1"/>
    <col min="2" max="2" width="74.28515625" customWidth="1"/>
  </cols>
  <sheetData>
    <row r="2" spans="2:2" ht="129" customHeight="1" thickBot="1" x14ac:dyDescent="0.25"/>
    <row r="3" spans="2:2" x14ac:dyDescent="0.2">
      <c r="B3" s="79"/>
    </row>
    <row r="4" spans="2:2" ht="40.5" x14ac:dyDescent="0.2">
      <c r="B4" s="110" t="str">
        <f>SUMMARY!B2</f>
        <v>PROPOSED MENTAL HEALTH CARE CENTER (PHASE-2)</v>
      </c>
    </row>
    <row r="5" spans="2:2" ht="20.25" x14ac:dyDescent="0.2">
      <c r="B5" s="81" t="s">
        <v>390</v>
      </c>
    </row>
    <row r="6" spans="2:2" ht="13.5" thickBot="1" x14ac:dyDescent="0.25">
      <c r="B6" s="80"/>
    </row>
    <row r="24" spans="2:2" x14ac:dyDescent="0.2">
      <c r="B24" t="s">
        <v>14</v>
      </c>
    </row>
  </sheetData>
  <printOptions horizontalCentere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L24"/>
  <sheetViews>
    <sheetView zoomScale="130" zoomScaleNormal="130" workbookViewId="0">
      <selection activeCell="K22" sqref="K22"/>
    </sheetView>
  </sheetViews>
  <sheetFormatPr defaultColWidth="9.140625" defaultRowHeight="12.75" x14ac:dyDescent="0.2"/>
  <cols>
    <col min="1" max="1" width="0.7109375" style="1" customWidth="1"/>
    <col min="2" max="2" width="5.140625" style="1" customWidth="1"/>
    <col min="3" max="3" width="59" style="1" customWidth="1"/>
    <col min="4" max="4" width="21.28515625" style="1" hidden="1" customWidth="1"/>
    <col min="5" max="5" width="15.85546875" style="1" hidden="1" customWidth="1"/>
    <col min="6" max="6" width="17.7109375" style="2" customWidth="1"/>
    <col min="7" max="7" width="0.7109375" style="1" customWidth="1"/>
    <col min="8" max="9" width="12.85546875" style="2" hidden="1" customWidth="1"/>
    <col min="10" max="10" width="12.85546875" style="2" bestFit="1" customWidth="1"/>
    <col min="11" max="16384" width="9.140625" style="1"/>
  </cols>
  <sheetData>
    <row r="1" spans="2:7" ht="13.5" thickBot="1" x14ac:dyDescent="0.25"/>
    <row r="2" spans="2:7" ht="32.25" customHeight="1" x14ac:dyDescent="0.3">
      <c r="B2" s="122" t="str">
        <f>BOQ!A1</f>
        <v>PROPOSED MENTAL HEALTH CARE CENTER (PHASE-2)</v>
      </c>
      <c r="C2" s="123"/>
      <c r="D2" s="123"/>
      <c r="E2" s="123"/>
      <c r="F2" s="123"/>
      <c r="G2" s="50"/>
    </row>
    <row r="3" spans="2:7" ht="18.75" x14ac:dyDescent="0.3">
      <c r="B3" s="120" t="s">
        <v>4</v>
      </c>
      <c r="C3" s="121"/>
      <c r="D3" s="121"/>
      <c r="E3" s="121"/>
      <c r="F3" s="121"/>
      <c r="G3" s="7"/>
    </row>
    <row r="4" spans="2:7" x14ac:dyDescent="0.2">
      <c r="B4" s="6"/>
      <c r="C4" s="51"/>
      <c r="D4" s="51"/>
      <c r="E4" s="51"/>
      <c r="F4" s="52"/>
      <c r="G4" s="7"/>
    </row>
    <row r="5" spans="2:7" ht="13.5" thickBot="1" x14ac:dyDescent="0.25">
      <c r="B5" s="6"/>
      <c r="C5" s="51"/>
      <c r="D5" s="51"/>
      <c r="E5" s="51"/>
      <c r="F5" s="52"/>
      <c r="G5" s="7"/>
    </row>
    <row r="6" spans="2:7" ht="24.75" customHeight="1" x14ac:dyDescent="0.2">
      <c r="B6" s="74" t="s">
        <v>5</v>
      </c>
      <c r="C6" s="14" t="s">
        <v>11</v>
      </c>
      <c r="D6" s="15" t="s">
        <v>10</v>
      </c>
      <c r="E6" s="15" t="s">
        <v>8</v>
      </c>
      <c r="F6" s="15" t="s">
        <v>12</v>
      </c>
      <c r="G6" s="7"/>
    </row>
    <row r="7" spans="2:7" ht="15" x14ac:dyDescent="0.25">
      <c r="B7" s="75">
        <v>1</v>
      </c>
      <c r="C7" s="5" t="s">
        <v>147</v>
      </c>
      <c r="D7" s="4"/>
      <c r="E7" s="16">
        <v>43033</v>
      </c>
      <c r="F7" s="4">
        <f>BOQ!I76</f>
        <v>0</v>
      </c>
      <c r="G7" s="53"/>
    </row>
    <row r="8" spans="2:7" ht="15" x14ac:dyDescent="0.25">
      <c r="B8" s="75">
        <v>2</v>
      </c>
      <c r="C8" s="5" t="s">
        <v>148</v>
      </c>
      <c r="D8" s="4"/>
      <c r="E8" s="16"/>
      <c r="F8" s="4">
        <f>BOQ!I125</f>
        <v>0</v>
      </c>
      <c r="G8" s="7"/>
    </row>
    <row r="9" spans="2:7" ht="15" x14ac:dyDescent="0.25">
      <c r="B9" s="75">
        <v>3</v>
      </c>
      <c r="C9" s="5" t="s">
        <v>149</v>
      </c>
      <c r="D9" s="4"/>
      <c r="E9" s="16"/>
      <c r="F9" s="4">
        <f>BOQ!I150</f>
        <v>0</v>
      </c>
      <c r="G9" s="7"/>
    </row>
    <row r="10" spans="2:7" ht="15" x14ac:dyDescent="0.25">
      <c r="B10" s="75">
        <v>4</v>
      </c>
      <c r="C10" s="5" t="s">
        <v>151</v>
      </c>
      <c r="D10" s="4"/>
      <c r="E10" s="16"/>
      <c r="F10" s="4">
        <f>BOQ!I168</f>
        <v>0</v>
      </c>
      <c r="G10" s="7"/>
    </row>
    <row r="11" spans="2:7" ht="15" x14ac:dyDescent="0.25">
      <c r="B11" s="75">
        <v>5</v>
      </c>
      <c r="C11" s="5" t="s">
        <v>152</v>
      </c>
      <c r="D11" s="4"/>
      <c r="E11" s="16"/>
      <c r="F11" s="4">
        <f>BOQ!I192</f>
        <v>0</v>
      </c>
      <c r="G11" s="7"/>
    </row>
    <row r="12" spans="2:7" ht="15" x14ac:dyDescent="0.25">
      <c r="B12" s="75">
        <v>6</v>
      </c>
      <c r="C12" s="5" t="s">
        <v>156</v>
      </c>
      <c r="D12" s="4"/>
      <c r="E12" s="16"/>
      <c r="F12" s="4">
        <f>BOQ!I218</f>
        <v>0</v>
      </c>
      <c r="G12" s="54"/>
    </row>
    <row r="13" spans="2:7" ht="15" x14ac:dyDescent="0.25">
      <c r="B13" s="75">
        <v>7</v>
      </c>
      <c r="C13" s="5" t="s">
        <v>157</v>
      </c>
      <c r="D13" s="4"/>
      <c r="E13" s="16"/>
      <c r="F13" s="4">
        <f>BOQ!I289</f>
        <v>0</v>
      </c>
      <c r="G13" s="7"/>
    </row>
    <row r="14" spans="2:7" ht="15" x14ac:dyDescent="0.25">
      <c r="B14" s="75">
        <v>8</v>
      </c>
      <c r="C14" s="5" t="s">
        <v>159</v>
      </c>
      <c r="D14" s="4"/>
      <c r="E14" s="16"/>
      <c r="F14" s="4">
        <f>BOQ!I350</f>
        <v>0</v>
      </c>
      <c r="G14" s="54"/>
    </row>
    <row r="15" spans="2:7" ht="15" x14ac:dyDescent="0.25">
      <c r="B15" s="75">
        <v>9</v>
      </c>
      <c r="C15" s="5" t="s">
        <v>158</v>
      </c>
      <c r="D15" s="4"/>
      <c r="E15" s="16"/>
      <c r="F15" s="4">
        <f>BOQ!I425</f>
        <v>0</v>
      </c>
      <c r="G15" s="7"/>
    </row>
    <row r="16" spans="2:7" ht="15" x14ac:dyDescent="0.25">
      <c r="B16" s="75">
        <v>10</v>
      </c>
      <c r="C16" s="5" t="s">
        <v>389</v>
      </c>
      <c r="D16" s="4"/>
      <c r="E16" s="16"/>
      <c r="F16" s="4">
        <f>BOQ!I471</f>
        <v>0</v>
      </c>
      <c r="G16" s="7"/>
    </row>
    <row r="17" spans="2:12" ht="15" x14ac:dyDescent="0.25">
      <c r="B17" s="75">
        <v>11</v>
      </c>
      <c r="C17" s="5" t="s">
        <v>164</v>
      </c>
      <c r="D17" s="4"/>
      <c r="E17" s="16"/>
      <c r="F17" s="4">
        <f>BOQ!I477</f>
        <v>0</v>
      </c>
      <c r="G17" s="7"/>
      <c r="L17" s="1" t="s">
        <v>14</v>
      </c>
    </row>
    <row r="18" spans="2:12" ht="15.75" thickBot="1" x14ac:dyDescent="0.3">
      <c r="B18" s="76"/>
      <c r="C18" s="5"/>
      <c r="D18" s="4"/>
      <c r="E18" s="16"/>
      <c r="F18" s="4"/>
      <c r="G18" s="7"/>
    </row>
    <row r="19" spans="2:12" ht="17.25" thickTop="1" thickBot="1" x14ac:dyDescent="0.25">
      <c r="B19" s="77"/>
      <c r="C19" s="12" t="s">
        <v>13</v>
      </c>
      <c r="D19" s="10"/>
      <c r="E19" s="10"/>
      <c r="F19" s="11">
        <f>SUM(F7:F18)</f>
        <v>0</v>
      </c>
      <c r="G19" s="7"/>
      <c r="H19" s="2">
        <v>2276308.5</v>
      </c>
      <c r="I19" s="2">
        <f>H19*10/100</f>
        <v>227630.85</v>
      </c>
    </row>
    <row r="20" spans="2:12" ht="17.25" customHeight="1" thickTop="1" thickBot="1" x14ac:dyDescent="0.25">
      <c r="B20" s="78"/>
      <c r="C20" s="12" t="s">
        <v>6</v>
      </c>
      <c r="D20" s="13"/>
      <c r="E20" s="13"/>
      <c r="F20" s="11">
        <f>F19*6/100</f>
        <v>0</v>
      </c>
      <c r="G20" s="55"/>
    </row>
    <row r="21" spans="2:12" ht="17.25" customHeight="1" thickTop="1" thickBot="1" x14ac:dyDescent="0.25">
      <c r="B21" s="78"/>
      <c r="C21" s="12" t="s">
        <v>7</v>
      </c>
      <c r="D21" s="13"/>
      <c r="E21" s="13"/>
      <c r="F21" s="57">
        <f>SUM(F19:F20)</f>
        <v>0</v>
      </c>
      <c r="G21" s="55"/>
    </row>
    <row r="22" spans="2:12" ht="14.25" thickTop="1" thickBot="1" x14ac:dyDescent="0.25">
      <c r="B22" s="73"/>
      <c r="C22" s="8"/>
      <c r="D22" s="8"/>
      <c r="E22" s="8"/>
      <c r="F22" s="56"/>
      <c r="G22" s="9"/>
    </row>
    <row r="24" spans="2:12" x14ac:dyDescent="0.2">
      <c r="G24" s="3"/>
    </row>
  </sheetData>
  <mergeCells count="2">
    <mergeCell ref="B3:F3"/>
    <mergeCell ref="B2:F2"/>
  </mergeCells>
  <phoneticPr fontId="3" type="noConversion"/>
  <printOptions horizontalCentered="1"/>
  <pageMargins left="0.25" right="0.25" top="0.75" bottom="0.75" header="0.3" footer="0.3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7"/>
  </sheetPr>
  <dimension ref="A1:S479"/>
  <sheetViews>
    <sheetView showGridLines="0" tabSelected="1" view="pageBreakPreview" zoomScaleNormal="100" zoomScaleSheetLayoutView="100" workbookViewId="0">
      <pane xSplit="8" ySplit="4" topLeftCell="I426" activePane="bottomRight" state="frozen"/>
      <selection pane="topRight" activeCell="I1" sqref="I1"/>
      <selection pane="bottomLeft" activeCell="A5" sqref="A5"/>
      <selection pane="bottomRight" activeCell="G470" sqref="G432:G470"/>
    </sheetView>
  </sheetViews>
  <sheetFormatPr defaultColWidth="9.140625" defaultRowHeight="12.75" x14ac:dyDescent="0.2"/>
  <cols>
    <col min="1" max="1" width="4.7109375" style="17" customWidth="1"/>
    <col min="2" max="2" width="57.28515625" style="17" customWidth="1"/>
    <col min="3" max="3" width="5.85546875" style="72" customWidth="1"/>
    <col min="4" max="4" width="7.42578125" style="34" customWidth="1"/>
    <col min="5" max="5" width="11.5703125" style="94" customWidth="1"/>
    <col min="6" max="6" width="12.28515625" style="34" customWidth="1"/>
    <col min="7" max="7" width="10.7109375" style="94" customWidth="1"/>
    <col min="8" max="8" width="14.42578125" style="34" customWidth="1"/>
    <col min="9" max="9" width="16.140625" style="34" customWidth="1"/>
    <col min="10" max="10" width="2.42578125" style="17" customWidth="1"/>
    <col min="11" max="15" width="11.42578125" style="17" customWidth="1"/>
    <col min="16" max="16" width="11.28515625" style="17" hidden="1" customWidth="1"/>
    <col min="17" max="19" width="9.140625" style="17" hidden="1" customWidth="1"/>
    <col min="20" max="16384" width="9.140625" style="17"/>
  </cols>
  <sheetData>
    <row r="1" spans="1:9" ht="16.5" thickBot="1" x14ac:dyDescent="0.3">
      <c r="A1" s="140" t="s">
        <v>197</v>
      </c>
      <c r="B1" s="141"/>
      <c r="C1" s="141"/>
      <c r="D1" s="141"/>
      <c r="E1" s="141"/>
      <c r="F1" s="141"/>
      <c r="G1" s="141"/>
      <c r="H1" s="141"/>
      <c r="I1" s="142"/>
    </row>
    <row r="2" spans="1:9" ht="16.5" thickBot="1" x14ac:dyDescent="0.3">
      <c r="A2" s="134" t="s">
        <v>110</v>
      </c>
      <c r="B2" s="135"/>
      <c r="C2" s="135"/>
      <c r="D2" s="135"/>
      <c r="E2" s="135"/>
      <c r="F2" s="135"/>
      <c r="G2" s="135"/>
      <c r="H2" s="135"/>
      <c r="I2" s="136"/>
    </row>
    <row r="3" spans="1:9" ht="13.5" thickBot="1" x14ac:dyDescent="0.25">
      <c r="A3" s="137"/>
      <c r="B3" s="138"/>
      <c r="C3" s="138"/>
      <c r="D3" s="138"/>
      <c r="E3" s="138"/>
      <c r="F3" s="138"/>
      <c r="G3" s="138"/>
      <c r="H3" s="138"/>
      <c r="I3" s="139"/>
    </row>
    <row r="4" spans="1:9" ht="27.75" customHeight="1" thickBot="1" x14ac:dyDescent="0.25">
      <c r="A4" s="37" t="s">
        <v>0</v>
      </c>
      <c r="B4" s="18" t="s">
        <v>1</v>
      </c>
      <c r="C4" s="63" t="s">
        <v>2</v>
      </c>
      <c r="D4" s="19" t="s">
        <v>3</v>
      </c>
      <c r="E4" s="19" t="s">
        <v>111</v>
      </c>
      <c r="F4" s="111" t="s">
        <v>195</v>
      </c>
      <c r="G4" s="112" t="s">
        <v>111</v>
      </c>
      <c r="H4" s="118" t="s">
        <v>196</v>
      </c>
      <c r="I4" s="108" t="s">
        <v>39</v>
      </c>
    </row>
    <row r="5" spans="1:9" ht="15.75" x14ac:dyDescent="0.25">
      <c r="A5" s="38">
        <v>1</v>
      </c>
      <c r="B5" s="58" t="s">
        <v>15</v>
      </c>
      <c r="C5" s="64"/>
      <c r="D5" s="21"/>
      <c r="E5" s="93"/>
      <c r="F5" s="22"/>
      <c r="G5" s="91"/>
      <c r="H5" s="23"/>
      <c r="I5" s="24"/>
    </row>
    <row r="6" spans="1:9" ht="15.75" x14ac:dyDescent="0.25">
      <c r="A6" s="38"/>
      <c r="B6" s="58" t="s">
        <v>16</v>
      </c>
      <c r="C6" s="65"/>
      <c r="D6" s="21"/>
      <c r="E6" s="93"/>
      <c r="F6" s="25"/>
      <c r="G6" s="91"/>
      <c r="H6" s="23"/>
      <c r="I6" s="24"/>
    </row>
    <row r="7" spans="1:9" x14ac:dyDescent="0.2">
      <c r="A7" s="38"/>
      <c r="B7" s="26"/>
      <c r="C7" s="65"/>
      <c r="D7" s="21"/>
      <c r="E7" s="93"/>
      <c r="F7" s="25"/>
      <c r="G7" s="91"/>
      <c r="H7" s="23"/>
      <c r="I7" s="24"/>
    </row>
    <row r="8" spans="1:9" x14ac:dyDescent="0.2">
      <c r="A8" s="38">
        <v>1.1000000000000001</v>
      </c>
      <c r="B8" s="26" t="s">
        <v>29</v>
      </c>
      <c r="C8" s="65"/>
      <c r="D8" s="21"/>
      <c r="E8" s="93"/>
      <c r="F8" s="25"/>
      <c r="G8" s="91"/>
      <c r="H8" s="23"/>
      <c r="I8" s="24"/>
    </row>
    <row r="9" spans="1:9" x14ac:dyDescent="0.2">
      <c r="A9" s="38" t="s">
        <v>28</v>
      </c>
      <c r="B9" s="26" t="s">
        <v>30</v>
      </c>
      <c r="C9" s="65"/>
      <c r="D9" s="21"/>
      <c r="E9" s="93"/>
      <c r="F9" s="25"/>
      <c r="G9" s="91"/>
      <c r="H9" s="23"/>
      <c r="I9" s="24"/>
    </row>
    <row r="10" spans="1:9" x14ac:dyDescent="0.2">
      <c r="A10" s="38"/>
      <c r="B10" s="26" t="s">
        <v>17</v>
      </c>
      <c r="C10" s="65"/>
      <c r="D10" s="21"/>
      <c r="E10" s="93"/>
      <c r="F10" s="25"/>
      <c r="G10" s="91"/>
      <c r="H10" s="23"/>
      <c r="I10" s="24"/>
    </row>
    <row r="11" spans="1:9" x14ac:dyDescent="0.2">
      <c r="A11" s="38"/>
      <c r="B11" s="26" t="s">
        <v>18</v>
      </c>
      <c r="C11" s="65"/>
      <c r="D11" s="21"/>
      <c r="E11" s="93"/>
      <c r="F11" s="25"/>
      <c r="G11" s="91"/>
      <c r="H11" s="23"/>
      <c r="I11" s="24"/>
    </row>
    <row r="12" spans="1:9" x14ac:dyDescent="0.2">
      <c r="A12" s="38"/>
      <c r="B12" s="26" t="s">
        <v>19</v>
      </c>
      <c r="C12" s="65"/>
      <c r="D12" s="21"/>
      <c r="E12" s="93"/>
      <c r="F12" s="25"/>
      <c r="G12" s="91"/>
      <c r="H12" s="23"/>
      <c r="I12" s="24"/>
    </row>
    <row r="13" spans="1:9" x14ac:dyDescent="0.2">
      <c r="A13" s="38"/>
      <c r="B13" s="26" t="s">
        <v>20</v>
      </c>
      <c r="C13" s="65"/>
      <c r="D13" s="21"/>
      <c r="E13" s="93"/>
      <c r="F13" s="25"/>
      <c r="G13" s="91"/>
      <c r="H13" s="23"/>
      <c r="I13" s="24"/>
    </row>
    <row r="14" spans="1:9" x14ac:dyDescent="0.2">
      <c r="A14" s="38"/>
      <c r="B14" s="26" t="s">
        <v>21</v>
      </c>
      <c r="C14" s="65"/>
      <c r="D14" s="21"/>
      <c r="E14" s="93"/>
      <c r="F14" s="25"/>
      <c r="G14" s="91"/>
      <c r="H14" s="23"/>
      <c r="I14" s="24"/>
    </row>
    <row r="15" spans="1:9" x14ac:dyDescent="0.2">
      <c r="A15" s="38"/>
      <c r="B15" s="26" t="s">
        <v>22</v>
      </c>
      <c r="C15" s="65"/>
      <c r="D15" s="21"/>
      <c r="E15" s="93"/>
      <c r="F15" s="25"/>
      <c r="G15" s="91"/>
      <c r="H15" s="23"/>
      <c r="I15" s="24"/>
    </row>
    <row r="16" spans="1:9" x14ac:dyDescent="0.2">
      <c r="A16" s="38"/>
      <c r="B16" s="26" t="s">
        <v>23</v>
      </c>
      <c r="C16" s="65"/>
      <c r="D16" s="21"/>
      <c r="E16" s="93"/>
      <c r="F16" s="25"/>
      <c r="G16" s="91"/>
      <c r="H16" s="23"/>
      <c r="I16" s="24"/>
    </row>
    <row r="17" spans="1:16" x14ac:dyDescent="0.2">
      <c r="A17" s="38"/>
      <c r="B17" s="26" t="s">
        <v>24</v>
      </c>
      <c r="C17" s="65"/>
      <c r="D17" s="21"/>
      <c r="E17" s="93"/>
      <c r="F17" s="25"/>
      <c r="G17" s="91"/>
      <c r="H17" s="23"/>
      <c r="I17" s="24"/>
    </row>
    <row r="18" spans="1:16" x14ac:dyDescent="0.2">
      <c r="A18" s="38"/>
      <c r="B18" s="26" t="s">
        <v>25</v>
      </c>
      <c r="C18" s="65"/>
      <c r="D18" s="21"/>
      <c r="E18" s="93"/>
      <c r="F18" s="25"/>
      <c r="G18" s="91"/>
      <c r="H18" s="23"/>
      <c r="I18" s="24"/>
    </row>
    <row r="19" spans="1:16" x14ac:dyDescent="0.2">
      <c r="A19" s="38"/>
      <c r="B19" s="26" t="s">
        <v>26</v>
      </c>
      <c r="C19" s="66"/>
      <c r="D19" s="21"/>
      <c r="E19" s="93"/>
      <c r="F19" s="25"/>
      <c r="G19" s="91"/>
      <c r="H19" s="23"/>
      <c r="I19" s="24"/>
    </row>
    <row r="20" spans="1:16" x14ac:dyDescent="0.2">
      <c r="A20" s="38"/>
      <c r="B20" s="26" t="s">
        <v>27</v>
      </c>
      <c r="C20" s="66"/>
      <c r="D20" s="21"/>
      <c r="E20" s="93"/>
      <c r="F20" s="25"/>
      <c r="G20" s="91"/>
      <c r="H20" s="23"/>
      <c r="I20" s="24"/>
    </row>
    <row r="21" spans="1:16" x14ac:dyDescent="0.2">
      <c r="A21" s="38"/>
      <c r="B21" s="26"/>
      <c r="C21" s="66"/>
      <c r="D21" s="21"/>
      <c r="E21" s="93"/>
      <c r="F21" s="25"/>
      <c r="G21" s="91"/>
      <c r="H21" s="23"/>
      <c r="I21" s="24"/>
    </row>
    <row r="22" spans="1:16" ht="15.75" x14ac:dyDescent="0.25">
      <c r="A22" s="38">
        <v>1.2</v>
      </c>
      <c r="B22" s="58" t="s">
        <v>31</v>
      </c>
      <c r="C22" s="66"/>
      <c r="D22" s="21"/>
      <c r="E22" s="93"/>
      <c r="F22" s="25"/>
      <c r="G22" s="91"/>
      <c r="H22" s="23"/>
      <c r="I22" s="24"/>
    </row>
    <row r="23" spans="1:16" x14ac:dyDescent="0.2">
      <c r="A23" s="38" t="s">
        <v>191</v>
      </c>
      <c r="B23" s="26" t="s">
        <v>32</v>
      </c>
      <c r="C23" s="66"/>
      <c r="D23" s="21"/>
      <c r="E23" s="93"/>
      <c r="F23" s="25"/>
      <c r="G23" s="91"/>
      <c r="H23" s="23"/>
      <c r="I23" s="24"/>
    </row>
    <row r="24" spans="1:16" x14ac:dyDescent="0.2">
      <c r="A24" s="38"/>
      <c r="B24" s="26" t="s">
        <v>33</v>
      </c>
      <c r="C24" s="66" t="s">
        <v>34</v>
      </c>
      <c r="D24" s="21">
        <v>1</v>
      </c>
      <c r="E24" s="93"/>
      <c r="F24" s="25">
        <f>E24*D24</f>
        <v>0</v>
      </c>
      <c r="G24" s="91"/>
      <c r="H24" s="23">
        <f>G24*D24</f>
        <v>0</v>
      </c>
      <c r="I24" s="24">
        <f>F24+H24</f>
        <v>0</v>
      </c>
    </row>
    <row r="25" spans="1:16" x14ac:dyDescent="0.2">
      <c r="A25" s="38"/>
      <c r="B25" s="97" t="s">
        <v>198</v>
      </c>
      <c r="C25" s="66"/>
      <c r="D25" s="21"/>
      <c r="E25" s="93"/>
      <c r="F25" s="25"/>
      <c r="G25" s="91"/>
      <c r="H25" s="23"/>
      <c r="I25" s="24"/>
      <c r="P25" s="89"/>
    </row>
    <row r="26" spans="1:16" x14ac:dyDescent="0.2">
      <c r="A26" s="38"/>
      <c r="B26" s="97"/>
      <c r="C26" s="66"/>
      <c r="D26" s="21"/>
      <c r="E26" s="93"/>
      <c r="F26" s="25"/>
      <c r="G26" s="91"/>
      <c r="H26" s="23"/>
      <c r="I26" s="24"/>
    </row>
    <row r="27" spans="1:16" ht="15.75" x14ac:dyDescent="0.25">
      <c r="A27" s="38">
        <v>1.3</v>
      </c>
      <c r="B27" s="58" t="s">
        <v>35</v>
      </c>
      <c r="C27" s="66"/>
      <c r="D27" s="21"/>
      <c r="E27" s="93"/>
      <c r="F27" s="25"/>
      <c r="G27" s="91"/>
      <c r="H27" s="23"/>
      <c r="I27" s="24"/>
    </row>
    <row r="28" spans="1:16" x14ac:dyDescent="0.2">
      <c r="A28" s="38" t="s">
        <v>192</v>
      </c>
      <c r="B28" s="26" t="s">
        <v>36</v>
      </c>
      <c r="C28" s="66"/>
      <c r="D28" s="21"/>
      <c r="E28" s="93"/>
      <c r="F28" s="25"/>
      <c r="G28" s="91"/>
      <c r="H28" s="23"/>
      <c r="I28" s="24"/>
    </row>
    <row r="29" spans="1:16" x14ac:dyDescent="0.2">
      <c r="A29" s="38"/>
      <c r="B29" s="26" t="s">
        <v>37</v>
      </c>
      <c r="C29" s="66" t="s">
        <v>34</v>
      </c>
      <c r="D29" s="21">
        <v>1</v>
      </c>
      <c r="E29" s="93"/>
      <c r="F29" s="25">
        <f>E29*D29</f>
        <v>0</v>
      </c>
      <c r="G29" s="91"/>
      <c r="H29" s="23">
        <f>G29*D29</f>
        <v>0</v>
      </c>
      <c r="I29" s="24">
        <f>F29+H29</f>
        <v>0</v>
      </c>
    </row>
    <row r="30" spans="1:16" x14ac:dyDescent="0.2">
      <c r="A30" s="38"/>
      <c r="B30" s="26"/>
      <c r="C30" s="66"/>
      <c r="D30" s="21"/>
      <c r="E30" s="93"/>
      <c r="F30" s="25"/>
      <c r="G30" s="91"/>
      <c r="H30" s="23"/>
      <c r="I30" s="24"/>
    </row>
    <row r="31" spans="1:16" ht="15.75" x14ac:dyDescent="0.25">
      <c r="A31" s="38">
        <v>1.4</v>
      </c>
      <c r="B31" s="58" t="s">
        <v>38</v>
      </c>
      <c r="C31" s="66"/>
      <c r="D31" s="21"/>
      <c r="E31" s="93"/>
      <c r="F31" s="82"/>
      <c r="G31" s="91"/>
      <c r="H31" s="83"/>
      <c r="I31" s="24"/>
    </row>
    <row r="32" spans="1:16" x14ac:dyDescent="0.2">
      <c r="A32" s="38" t="s">
        <v>193</v>
      </c>
      <c r="B32" s="97" t="s">
        <v>200</v>
      </c>
      <c r="C32" s="68" t="s">
        <v>166</v>
      </c>
      <c r="D32" s="21">
        <v>2.1</v>
      </c>
      <c r="E32" s="93"/>
      <c r="F32" s="25">
        <f t="shared" ref="F32:F34" si="0">E32*D32</f>
        <v>0</v>
      </c>
      <c r="G32" s="91"/>
      <c r="H32" s="23">
        <f t="shared" ref="H32:H34" si="1">G32*D32</f>
        <v>0</v>
      </c>
      <c r="I32" s="24">
        <f t="shared" ref="I32:I34" si="2">F32+H32</f>
        <v>0</v>
      </c>
    </row>
    <row r="33" spans="1:9" x14ac:dyDescent="0.2">
      <c r="A33" s="38" t="s">
        <v>199</v>
      </c>
      <c r="B33" s="97" t="s">
        <v>202</v>
      </c>
      <c r="C33" s="68" t="s">
        <v>166</v>
      </c>
      <c r="D33" s="21">
        <v>9.74</v>
      </c>
      <c r="E33" s="93"/>
      <c r="F33" s="25">
        <f t="shared" si="0"/>
        <v>0</v>
      </c>
      <c r="G33" s="91"/>
      <c r="H33" s="23">
        <f t="shared" si="1"/>
        <v>0</v>
      </c>
      <c r="I33" s="24">
        <f t="shared" si="2"/>
        <v>0</v>
      </c>
    </row>
    <row r="34" spans="1:9" x14ac:dyDescent="0.2">
      <c r="A34" s="38" t="s">
        <v>201</v>
      </c>
      <c r="B34" s="97" t="s">
        <v>340</v>
      </c>
      <c r="C34" s="66" t="s">
        <v>9</v>
      </c>
      <c r="D34" s="21">
        <v>3</v>
      </c>
      <c r="E34" s="93"/>
      <c r="F34" s="25">
        <f t="shared" si="0"/>
        <v>0</v>
      </c>
      <c r="G34" s="91"/>
      <c r="H34" s="23">
        <f t="shared" si="1"/>
        <v>0</v>
      </c>
      <c r="I34" s="24">
        <f t="shared" si="2"/>
        <v>0</v>
      </c>
    </row>
    <row r="35" spans="1:9" x14ac:dyDescent="0.2">
      <c r="A35" s="38"/>
      <c r="B35" s="97"/>
      <c r="C35" s="66"/>
      <c r="D35" s="21"/>
      <c r="E35" s="93"/>
      <c r="F35" s="82"/>
      <c r="G35" s="91"/>
      <c r="H35" s="83"/>
      <c r="I35" s="24"/>
    </row>
    <row r="36" spans="1:9" x14ac:dyDescent="0.2">
      <c r="A36" s="38"/>
      <c r="B36" s="97"/>
      <c r="C36" s="66"/>
      <c r="D36" s="21"/>
      <c r="E36" s="93"/>
      <c r="F36" s="82"/>
      <c r="G36" s="91"/>
      <c r="H36" s="83"/>
      <c r="I36" s="24"/>
    </row>
    <row r="37" spans="1:9" x14ac:dyDescent="0.2">
      <c r="A37" s="38"/>
      <c r="B37" s="97"/>
      <c r="C37" s="66"/>
      <c r="D37" s="21"/>
      <c r="E37" s="93"/>
      <c r="F37" s="82"/>
      <c r="G37" s="91"/>
      <c r="H37" s="83"/>
      <c r="I37" s="24"/>
    </row>
    <row r="38" spans="1:9" x14ac:dyDescent="0.2">
      <c r="A38" s="38"/>
      <c r="B38" s="97"/>
      <c r="C38" s="66"/>
      <c r="D38" s="21"/>
      <c r="E38" s="93"/>
      <c r="F38" s="82"/>
      <c r="G38" s="91"/>
      <c r="H38" s="83"/>
      <c r="I38" s="24"/>
    </row>
    <row r="39" spans="1:9" x14ac:dyDescent="0.2">
      <c r="A39" s="38"/>
      <c r="B39" s="97"/>
      <c r="C39" s="66"/>
      <c r="D39" s="21"/>
      <c r="E39" s="93"/>
      <c r="F39" s="82"/>
      <c r="G39" s="91"/>
      <c r="H39" s="83"/>
      <c r="I39" s="24"/>
    </row>
    <row r="40" spans="1:9" x14ac:dyDescent="0.2">
      <c r="A40" s="38"/>
      <c r="B40" s="97"/>
      <c r="C40" s="66"/>
      <c r="D40" s="21"/>
      <c r="E40" s="93"/>
      <c r="F40" s="82"/>
      <c r="G40" s="91"/>
      <c r="H40" s="83"/>
      <c r="I40" s="24"/>
    </row>
    <row r="41" spans="1:9" x14ac:dyDescent="0.2">
      <c r="A41" s="38"/>
      <c r="B41" s="97"/>
      <c r="C41" s="66"/>
      <c r="D41" s="21"/>
      <c r="E41" s="93"/>
      <c r="F41" s="82"/>
      <c r="G41" s="91"/>
      <c r="H41" s="83"/>
      <c r="I41" s="24"/>
    </row>
    <row r="42" spans="1:9" x14ac:dyDescent="0.2">
      <c r="A42" s="38"/>
      <c r="B42" s="97"/>
      <c r="C42" s="66"/>
      <c r="D42" s="21"/>
      <c r="E42" s="93"/>
      <c r="F42" s="82"/>
      <c r="G42" s="91"/>
      <c r="H42" s="83"/>
      <c r="I42" s="24"/>
    </row>
    <row r="43" spans="1:9" x14ac:dyDescent="0.2">
      <c r="A43" s="38"/>
      <c r="B43" s="97"/>
      <c r="C43" s="66"/>
      <c r="D43" s="21"/>
      <c r="E43" s="93"/>
      <c r="F43" s="82"/>
      <c r="G43" s="91"/>
      <c r="H43" s="83"/>
      <c r="I43" s="24"/>
    </row>
    <row r="44" spans="1:9" x14ac:dyDescent="0.2">
      <c r="A44" s="38"/>
      <c r="B44" s="97"/>
      <c r="C44" s="66"/>
      <c r="D44" s="21"/>
      <c r="E44" s="93"/>
      <c r="F44" s="82"/>
      <c r="G44" s="91"/>
      <c r="H44" s="83"/>
      <c r="I44" s="24"/>
    </row>
    <row r="45" spans="1:9" x14ac:dyDescent="0.2">
      <c r="A45" s="38"/>
      <c r="B45" s="97"/>
      <c r="C45" s="66"/>
      <c r="D45" s="21"/>
      <c r="E45" s="93"/>
      <c r="F45" s="82"/>
      <c r="G45" s="91"/>
      <c r="H45" s="83"/>
      <c r="I45" s="24"/>
    </row>
    <row r="46" spans="1:9" x14ac:dyDescent="0.2">
      <c r="A46" s="38"/>
      <c r="B46" s="97"/>
      <c r="C46" s="66"/>
      <c r="D46" s="21"/>
      <c r="E46" s="93"/>
      <c r="F46" s="82"/>
      <c r="G46" s="91"/>
      <c r="H46" s="83"/>
      <c r="I46" s="24"/>
    </row>
    <row r="47" spans="1:9" x14ac:dyDescent="0.2">
      <c r="A47" s="38"/>
      <c r="B47" s="97"/>
      <c r="C47" s="66"/>
      <c r="D47" s="21"/>
      <c r="E47" s="93"/>
      <c r="F47" s="82"/>
      <c r="G47" s="91"/>
      <c r="H47" s="83"/>
      <c r="I47" s="24"/>
    </row>
    <row r="48" spans="1:9" x14ac:dyDescent="0.2">
      <c r="A48" s="38"/>
      <c r="B48" s="97"/>
      <c r="C48" s="66"/>
      <c r="D48" s="21"/>
      <c r="E48" s="93"/>
      <c r="F48" s="82"/>
      <c r="G48" s="91"/>
      <c r="H48" s="83"/>
      <c r="I48" s="24"/>
    </row>
    <row r="49" spans="1:9" x14ac:dyDescent="0.2">
      <c r="A49" s="38"/>
      <c r="B49" s="97"/>
      <c r="C49" s="66"/>
      <c r="D49" s="21"/>
      <c r="E49" s="93"/>
      <c r="F49" s="82"/>
      <c r="G49" s="91"/>
      <c r="H49" s="83"/>
      <c r="I49" s="24"/>
    </row>
    <row r="50" spans="1:9" x14ac:dyDescent="0.2">
      <c r="A50" s="38"/>
      <c r="B50" s="97"/>
      <c r="C50" s="66"/>
      <c r="D50" s="21"/>
      <c r="E50" s="93"/>
      <c r="F50" s="82"/>
      <c r="G50" s="91"/>
      <c r="H50" s="83"/>
      <c r="I50" s="24"/>
    </row>
    <row r="51" spans="1:9" x14ac:dyDescent="0.2">
      <c r="A51" s="38"/>
      <c r="B51" s="97"/>
      <c r="C51" s="66"/>
      <c r="D51" s="21"/>
      <c r="E51" s="93"/>
      <c r="F51" s="82"/>
      <c r="G51" s="91"/>
      <c r="H51" s="83"/>
      <c r="I51" s="24"/>
    </row>
    <row r="52" spans="1:9" x14ac:dyDescent="0.2">
      <c r="A52" s="38"/>
      <c r="B52" s="97"/>
      <c r="C52" s="66"/>
      <c r="D52" s="21"/>
      <c r="E52" s="93"/>
      <c r="F52" s="82"/>
      <c r="G52" s="91"/>
      <c r="H52" s="83"/>
      <c r="I52" s="24"/>
    </row>
    <row r="53" spans="1:9" x14ac:dyDescent="0.2">
      <c r="A53" s="38"/>
      <c r="B53" s="97"/>
      <c r="C53" s="66"/>
      <c r="D53" s="21"/>
      <c r="E53" s="93"/>
      <c r="F53" s="82"/>
      <c r="G53" s="91"/>
      <c r="H53" s="83"/>
      <c r="I53" s="24"/>
    </row>
    <row r="54" spans="1:9" x14ac:dyDescent="0.2">
      <c r="A54" s="38"/>
      <c r="B54" s="97"/>
      <c r="C54" s="66"/>
      <c r="D54" s="21"/>
      <c r="E54" s="93"/>
      <c r="F54" s="82"/>
      <c r="G54" s="91"/>
      <c r="H54" s="83"/>
      <c r="I54" s="24"/>
    </row>
    <row r="55" spans="1:9" x14ac:dyDescent="0.2">
      <c r="A55" s="38"/>
      <c r="B55" s="97"/>
      <c r="C55" s="66"/>
      <c r="D55" s="21"/>
      <c r="E55" s="93"/>
      <c r="F55" s="82"/>
      <c r="G55" s="91"/>
      <c r="H55" s="83"/>
      <c r="I55" s="24"/>
    </row>
    <row r="56" spans="1:9" x14ac:dyDescent="0.2">
      <c r="A56" s="38"/>
      <c r="B56" s="97"/>
      <c r="C56" s="66"/>
      <c r="D56" s="21"/>
      <c r="E56" s="93"/>
      <c r="F56" s="82"/>
      <c r="G56" s="91"/>
      <c r="H56" s="83"/>
      <c r="I56" s="24"/>
    </row>
    <row r="57" spans="1:9" x14ac:dyDescent="0.2">
      <c r="A57" s="38"/>
      <c r="B57" s="97"/>
      <c r="C57" s="66"/>
      <c r="D57" s="21"/>
      <c r="E57" s="93"/>
      <c r="F57" s="82"/>
      <c r="G57" s="91"/>
      <c r="H57" s="83"/>
      <c r="I57" s="24"/>
    </row>
    <row r="58" spans="1:9" x14ac:dyDescent="0.2">
      <c r="A58" s="38"/>
      <c r="B58" s="97"/>
      <c r="C58" s="66"/>
      <c r="D58" s="21"/>
      <c r="E58" s="93"/>
      <c r="F58" s="82"/>
      <c r="G58" s="91"/>
      <c r="H58" s="83"/>
      <c r="I58" s="24"/>
    </row>
    <row r="59" spans="1:9" x14ac:dyDescent="0.2">
      <c r="A59" s="38"/>
      <c r="B59" s="97"/>
      <c r="C59" s="66"/>
      <c r="D59" s="21"/>
      <c r="E59" s="93"/>
      <c r="F59" s="82"/>
      <c r="G59" s="91"/>
      <c r="H59" s="83"/>
      <c r="I59" s="24"/>
    </row>
    <row r="60" spans="1:9" x14ac:dyDescent="0.2">
      <c r="A60" s="38"/>
      <c r="B60" s="97"/>
      <c r="C60" s="66"/>
      <c r="D60" s="21"/>
      <c r="E60" s="93"/>
      <c r="F60" s="82"/>
      <c r="G60" s="91"/>
      <c r="H60" s="83"/>
      <c r="I60" s="24"/>
    </row>
    <row r="61" spans="1:9" x14ac:dyDescent="0.2">
      <c r="A61" s="38"/>
      <c r="B61" s="97"/>
      <c r="C61" s="66"/>
      <c r="D61" s="21"/>
      <c r="E61" s="93"/>
      <c r="F61" s="82"/>
      <c r="G61" s="91"/>
      <c r="H61" s="83"/>
      <c r="I61" s="24"/>
    </row>
    <row r="62" spans="1:9" x14ac:dyDescent="0.2">
      <c r="A62" s="38"/>
      <c r="B62" s="97"/>
      <c r="C62" s="66"/>
      <c r="D62" s="21"/>
      <c r="E62" s="93"/>
      <c r="F62" s="82"/>
      <c r="G62" s="91"/>
      <c r="H62" s="83"/>
      <c r="I62" s="24"/>
    </row>
    <row r="63" spans="1:9" x14ac:dyDescent="0.2">
      <c r="A63" s="38"/>
      <c r="B63" s="97"/>
      <c r="C63" s="66"/>
      <c r="D63" s="21"/>
      <c r="E63" s="93"/>
      <c r="F63" s="82"/>
      <c r="G63" s="91"/>
      <c r="H63" s="83"/>
      <c r="I63" s="24"/>
    </row>
    <row r="64" spans="1:9" x14ac:dyDescent="0.2">
      <c r="A64" s="38"/>
      <c r="B64" s="97"/>
      <c r="C64" s="66"/>
      <c r="D64" s="21"/>
      <c r="E64" s="93"/>
      <c r="F64" s="82"/>
      <c r="G64" s="91"/>
      <c r="H64" s="83"/>
      <c r="I64" s="24"/>
    </row>
    <row r="65" spans="1:9" x14ac:dyDescent="0.2">
      <c r="A65" s="38"/>
      <c r="B65" s="97"/>
      <c r="C65" s="66"/>
      <c r="D65" s="21"/>
      <c r="E65" s="93"/>
      <c r="F65" s="82"/>
      <c r="G65" s="91"/>
      <c r="H65" s="83"/>
      <c r="I65" s="24"/>
    </row>
    <row r="66" spans="1:9" x14ac:dyDescent="0.2">
      <c r="A66" s="38"/>
      <c r="B66" s="97"/>
      <c r="C66" s="66"/>
      <c r="D66" s="21"/>
      <c r="E66" s="93"/>
      <c r="F66" s="82"/>
      <c r="G66" s="91"/>
      <c r="H66" s="83"/>
      <c r="I66" s="24"/>
    </row>
    <row r="67" spans="1:9" x14ac:dyDescent="0.2">
      <c r="A67" s="38"/>
      <c r="B67" s="97"/>
      <c r="C67" s="66"/>
      <c r="D67" s="21"/>
      <c r="E67" s="93"/>
      <c r="F67" s="82"/>
      <c r="G67" s="91"/>
      <c r="H67" s="83"/>
      <c r="I67" s="24"/>
    </row>
    <row r="68" spans="1:9" x14ac:dyDescent="0.2">
      <c r="A68" s="38"/>
      <c r="B68" s="97"/>
      <c r="C68" s="66"/>
      <c r="D68" s="21"/>
      <c r="E68" s="93"/>
      <c r="F68" s="82"/>
      <c r="G68" s="91"/>
      <c r="H68" s="83"/>
      <c r="I68" s="24"/>
    </row>
    <row r="69" spans="1:9" x14ac:dyDescent="0.2">
      <c r="A69" s="38"/>
      <c r="B69" s="97"/>
      <c r="C69" s="66"/>
      <c r="D69" s="21"/>
      <c r="E69" s="93"/>
      <c r="F69" s="82"/>
      <c r="G69" s="91"/>
      <c r="H69" s="83"/>
      <c r="I69" s="24"/>
    </row>
    <row r="70" spans="1:9" x14ac:dyDescent="0.2">
      <c r="A70" s="38"/>
      <c r="B70" s="97"/>
      <c r="C70" s="66"/>
      <c r="D70" s="21"/>
      <c r="E70" s="93"/>
      <c r="F70" s="82"/>
      <c r="G70" s="91"/>
      <c r="H70" s="83"/>
      <c r="I70" s="24"/>
    </row>
    <row r="71" spans="1:9" x14ac:dyDescent="0.2">
      <c r="A71" s="38"/>
      <c r="B71" s="97"/>
      <c r="C71" s="66"/>
      <c r="D71" s="21"/>
      <c r="E71" s="93"/>
      <c r="F71" s="82"/>
      <c r="G71" s="91"/>
      <c r="H71" s="83"/>
      <c r="I71" s="24"/>
    </row>
    <row r="72" spans="1:9" x14ac:dyDescent="0.2">
      <c r="A72" s="38"/>
      <c r="B72" s="97"/>
      <c r="C72" s="66"/>
      <c r="D72" s="21"/>
      <c r="E72" s="93"/>
      <c r="F72" s="82"/>
      <c r="G72" s="91"/>
      <c r="H72" s="83"/>
      <c r="I72" s="24"/>
    </row>
    <row r="73" spans="1:9" x14ac:dyDescent="0.2">
      <c r="A73" s="38"/>
      <c r="B73" s="97"/>
      <c r="C73" s="66"/>
      <c r="D73" s="21"/>
      <c r="E73" s="93"/>
      <c r="F73" s="82"/>
      <c r="G73" s="91"/>
      <c r="H73" s="83"/>
      <c r="I73" s="24"/>
    </row>
    <row r="74" spans="1:9" x14ac:dyDescent="0.2">
      <c r="A74" s="38"/>
      <c r="B74" s="97"/>
      <c r="C74" s="66"/>
      <c r="D74" s="21"/>
      <c r="E74" s="93"/>
      <c r="F74" s="82"/>
      <c r="G74" s="91"/>
      <c r="H74" s="83"/>
      <c r="I74" s="24"/>
    </row>
    <row r="75" spans="1:9" x14ac:dyDescent="0.2">
      <c r="A75" s="38"/>
      <c r="B75" s="26"/>
      <c r="C75" s="66"/>
      <c r="D75" s="21"/>
      <c r="E75" s="93"/>
      <c r="F75" s="25"/>
      <c r="G75" s="91"/>
      <c r="H75" s="23"/>
      <c r="I75" s="24"/>
    </row>
    <row r="76" spans="1:9" ht="29.25" customHeight="1" x14ac:dyDescent="0.25">
      <c r="A76" s="127" t="s">
        <v>146</v>
      </c>
      <c r="B76" s="128"/>
      <c r="C76" s="128"/>
      <c r="D76" s="128"/>
      <c r="E76" s="85"/>
      <c r="F76" s="27"/>
      <c r="G76" s="87"/>
      <c r="H76" s="28"/>
      <c r="I76" s="29">
        <f>SUM(I22:I75)</f>
        <v>0</v>
      </c>
    </row>
    <row r="77" spans="1:9" ht="15.75" customHeight="1" x14ac:dyDescent="0.25">
      <c r="A77" s="39"/>
      <c r="B77" s="59"/>
      <c r="C77" s="67"/>
      <c r="D77" s="21"/>
      <c r="E77" s="93"/>
      <c r="F77" s="25"/>
      <c r="G77" s="91"/>
      <c r="H77" s="23"/>
      <c r="I77" s="24"/>
    </row>
    <row r="78" spans="1:9" ht="15.75" x14ac:dyDescent="0.25">
      <c r="A78" s="40">
        <v>2.1</v>
      </c>
      <c r="B78" s="30" t="s">
        <v>40</v>
      </c>
      <c r="C78" s="66"/>
      <c r="D78" s="21"/>
      <c r="E78" s="93"/>
      <c r="F78" s="25"/>
      <c r="G78" s="91"/>
      <c r="H78" s="23"/>
      <c r="I78" s="24"/>
    </row>
    <row r="79" spans="1:9" ht="15.75" x14ac:dyDescent="0.2">
      <c r="A79" s="40"/>
      <c r="B79" s="31" t="s">
        <v>41</v>
      </c>
      <c r="C79" s="66"/>
      <c r="D79" s="21"/>
      <c r="E79" s="93"/>
      <c r="F79" s="25"/>
      <c r="G79" s="91"/>
      <c r="H79" s="23"/>
      <c r="I79" s="24"/>
    </row>
    <row r="80" spans="1:9" ht="15.75" x14ac:dyDescent="0.25">
      <c r="A80" s="40"/>
      <c r="B80" s="30" t="s">
        <v>42</v>
      </c>
      <c r="C80" s="66"/>
      <c r="D80" s="21"/>
      <c r="E80" s="93"/>
      <c r="F80" s="25"/>
      <c r="G80" s="91"/>
      <c r="H80" s="23"/>
      <c r="I80" s="24"/>
    </row>
    <row r="81" spans="1:9" x14ac:dyDescent="0.2">
      <c r="A81" s="40"/>
      <c r="B81" s="26" t="s">
        <v>43</v>
      </c>
      <c r="C81" s="66"/>
      <c r="D81" s="21"/>
      <c r="E81" s="93"/>
      <c r="F81" s="25"/>
      <c r="G81" s="91"/>
      <c r="H81" s="23"/>
      <c r="I81" s="24"/>
    </row>
    <row r="82" spans="1:9" x14ac:dyDescent="0.2">
      <c r="A82" s="40"/>
      <c r="B82" s="26" t="s">
        <v>44</v>
      </c>
      <c r="C82" s="66"/>
      <c r="D82" s="21"/>
      <c r="E82" s="93"/>
      <c r="F82" s="25"/>
      <c r="G82" s="91"/>
      <c r="H82" s="23"/>
      <c r="I82" s="24"/>
    </row>
    <row r="83" spans="1:9" x14ac:dyDescent="0.2">
      <c r="A83" s="40"/>
      <c r="B83" s="26" t="s">
        <v>45</v>
      </c>
      <c r="C83" s="66"/>
      <c r="D83" s="21"/>
      <c r="E83" s="93"/>
      <c r="F83" s="25"/>
      <c r="G83" s="91"/>
      <c r="H83" s="23"/>
      <c r="I83" s="24"/>
    </row>
    <row r="84" spans="1:9" x14ac:dyDescent="0.2">
      <c r="A84" s="40"/>
      <c r="B84" s="26" t="s">
        <v>46</v>
      </c>
      <c r="C84" s="66"/>
      <c r="D84" s="21"/>
      <c r="E84" s="93"/>
      <c r="F84" s="25"/>
      <c r="G84" s="91"/>
      <c r="H84" s="23"/>
      <c r="I84" s="24"/>
    </row>
    <row r="85" spans="1:9" x14ac:dyDescent="0.2">
      <c r="A85" s="40"/>
      <c r="B85" s="26" t="s">
        <v>47</v>
      </c>
      <c r="C85" s="66"/>
      <c r="D85" s="21"/>
      <c r="E85" s="93"/>
      <c r="F85" s="25"/>
      <c r="G85" s="91"/>
      <c r="H85" s="23"/>
      <c r="I85" s="24"/>
    </row>
    <row r="86" spans="1:9" x14ac:dyDescent="0.2">
      <c r="A86" s="40"/>
      <c r="B86" s="26" t="s">
        <v>48</v>
      </c>
      <c r="C86" s="66"/>
      <c r="D86" s="21"/>
      <c r="E86" s="93"/>
      <c r="F86" s="25"/>
      <c r="G86" s="91"/>
      <c r="H86" s="23"/>
      <c r="I86" s="24"/>
    </row>
    <row r="87" spans="1:9" x14ac:dyDescent="0.2">
      <c r="A87" s="40"/>
      <c r="B87" s="26" t="s">
        <v>49</v>
      </c>
      <c r="C87" s="66"/>
      <c r="D87" s="21"/>
      <c r="E87" s="93"/>
      <c r="F87" s="25"/>
      <c r="G87" s="91"/>
      <c r="H87" s="23"/>
      <c r="I87" s="24"/>
    </row>
    <row r="88" spans="1:9" x14ac:dyDescent="0.2">
      <c r="A88" s="40"/>
      <c r="B88" s="26" t="s">
        <v>50</v>
      </c>
      <c r="C88" s="66"/>
      <c r="D88" s="21"/>
      <c r="E88" s="93"/>
      <c r="F88" s="25"/>
      <c r="G88" s="91"/>
      <c r="H88" s="23"/>
      <c r="I88" s="24"/>
    </row>
    <row r="89" spans="1:9" x14ac:dyDescent="0.2">
      <c r="A89" s="40"/>
      <c r="B89" s="26" t="s">
        <v>51</v>
      </c>
      <c r="C89" s="66"/>
      <c r="D89" s="21"/>
      <c r="E89" s="93"/>
      <c r="F89" s="25"/>
      <c r="G89" s="91"/>
      <c r="H89" s="23"/>
      <c r="I89" s="24"/>
    </row>
    <row r="90" spans="1:9" x14ac:dyDescent="0.2">
      <c r="A90" s="40"/>
      <c r="B90" s="26" t="s">
        <v>52</v>
      </c>
      <c r="C90" s="66"/>
      <c r="D90" s="21"/>
      <c r="E90" s="93"/>
      <c r="F90" s="25"/>
      <c r="G90" s="91"/>
      <c r="H90" s="23"/>
      <c r="I90" s="24"/>
    </row>
    <row r="91" spans="1:9" x14ac:dyDescent="0.2">
      <c r="A91" s="40"/>
      <c r="B91" s="26" t="s">
        <v>53</v>
      </c>
      <c r="C91" s="66"/>
      <c r="D91" s="21"/>
      <c r="E91" s="93"/>
      <c r="F91" s="25"/>
      <c r="G91" s="91"/>
      <c r="H91" s="23"/>
      <c r="I91" s="24"/>
    </row>
    <row r="92" spans="1:9" x14ac:dyDescent="0.2">
      <c r="A92" s="40"/>
      <c r="B92" s="26" t="s">
        <v>54</v>
      </c>
      <c r="C92" s="66"/>
      <c r="D92" s="21"/>
      <c r="E92" s="93"/>
      <c r="F92" s="25"/>
      <c r="G92" s="91"/>
      <c r="H92" s="23"/>
      <c r="I92" s="24"/>
    </row>
    <row r="93" spans="1:9" x14ac:dyDescent="0.2">
      <c r="A93" s="40"/>
      <c r="B93" s="26" t="s">
        <v>55</v>
      </c>
      <c r="C93" s="66"/>
      <c r="D93" s="21"/>
      <c r="E93" s="93"/>
      <c r="F93" s="25"/>
      <c r="G93" s="91"/>
      <c r="H93" s="23"/>
      <c r="I93" s="24"/>
    </row>
    <row r="94" spans="1:9" x14ac:dyDescent="0.2">
      <c r="A94" s="40"/>
      <c r="B94" s="26" t="s">
        <v>56</v>
      </c>
      <c r="C94" s="66"/>
      <c r="D94" s="21"/>
      <c r="E94" s="93"/>
      <c r="F94" s="25"/>
      <c r="G94" s="91"/>
      <c r="H94" s="23"/>
      <c r="I94" s="24"/>
    </row>
    <row r="95" spans="1:9" x14ac:dyDescent="0.2">
      <c r="A95" s="40"/>
      <c r="B95" s="26" t="s">
        <v>57</v>
      </c>
      <c r="C95" s="66"/>
      <c r="D95" s="21"/>
      <c r="E95" s="93"/>
      <c r="F95" s="25"/>
      <c r="G95" s="91"/>
      <c r="H95" s="23"/>
      <c r="I95" s="24"/>
    </row>
    <row r="96" spans="1:9" x14ac:dyDescent="0.2">
      <c r="A96" s="40"/>
      <c r="B96" s="26" t="s">
        <v>58</v>
      </c>
      <c r="C96" s="66"/>
      <c r="D96" s="21"/>
      <c r="E96" s="93"/>
      <c r="F96" s="25"/>
      <c r="G96" s="91"/>
      <c r="H96" s="23"/>
      <c r="I96" s="24"/>
    </row>
    <row r="97" spans="1:9" x14ac:dyDescent="0.2">
      <c r="A97" s="40"/>
      <c r="B97" s="26" t="s">
        <v>59</v>
      </c>
      <c r="C97" s="66"/>
      <c r="D97" s="21"/>
      <c r="E97" s="93"/>
      <c r="F97" s="25"/>
      <c r="G97" s="91"/>
      <c r="H97" s="23"/>
      <c r="I97" s="24"/>
    </row>
    <row r="98" spans="1:9" x14ac:dyDescent="0.2">
      <c r="A98" s="40"/>
      <c r="B98" s="26" t="s">
        <v>60</v>
      </c>
      <c r="C98" s="66"/>
      <c r="D98" s="21"/>
      <c r="E98" s="93"/>
      <c r="F98" s="25"/>
      <c r="G98" s="91"/>
      <c r="H98" s="23"/>
      <c r="I98" s="24"/>
    </row>
    <row r="99" spans="1:9" x14ac:dyDescent="0.2">
      <c r="A99" s="40"/>
      <c r="B99" s="26" t="s">
        <v>61</v>
      </c>
      <c r="C99" s="66"/>
      <c r="D99" s="21"/>
      <c r="E99" s="93"/>
      <c r="F99" s="25"/>
      <c r="G99" s="91"/>
      <c r="H99" s="23"/>
      <c r="I99" s="24"/>
    </row>
    <row r="100" spans="1:9" x14ac:dyDescent="0.2">
      <c r="A100" s="40"/>
      <c r="B100" s="26" t="s">
        <v>62</v>
      </c>
      <c r="C100" s="66"/>
      <c r="D100" s="21"/>
      <c r="E100" s="93"/>
      <c r="F100" s="25"/>
      <c r="G100" s="91"/>
      <c r="H100" s="23"/>
      <c r="I100" s="24"/>
    </row>
    <row r="101" spans="1:9" x14ac:dyDescent="0.2">
      <c r="A101" s="40"/>
      <c r="B101" s="26" t="s">
        <v>63</v>
      </c>
      <c r="C101" s="66"/>
      <c r="D101" s="21"/>
      <c r="E101" s="93"/>
      <c r="F101" s="25"/>
      <c r="G101" s="91"/>
      <c r="H101" s="23"/>
      <c r="I101" s="24"/>
    </row>
    <row r="102" spans="1:9" x14ac:dyDescent="0.2">
      <c r="A102" s="40"/>
      <c r="B102" s="26" t="s">
        <v>64</v>
      </c>
      <c r="C102" s="66"/>
      <c r="D102" s="21"/>
      <c r="E102" s="93"/>
      <c r="F102" s="25"/>
      <c r="G102" s="91"/>
      <c r="H102" s="23"/>
      <c r="I102" s="24"/>
    </row>
    <row r="103" spans="1:9" x14ac:dyDescent="0.2">
      <c r="A103" s="40"/>
      <c r="B103" s="26" t="s">
        <v>65</v>
      </c>
      <c r="C103" s="66"/>
      <c r="D103" s="21"/>
      <c r="E103" s="93"/>
      <c r="F103" s="25"/>
      <c r="G103" s="91"/>
      <c r="H103" s="23"/>
      <c r="I103" s="24"/>
    </row>
    <row r="104" spans="1:9" x14ac:dyDescent="0.2">
      <c r="A104" s="40"/>
      <c r="B104" s="26" t="s">
        <v>66</v>
      </c>
      <c r="C104" s="66"/>
      <c r="D104" s="21"/>
      <c r="E104" s="93"/>
      <c r="F104" s="25"/>
      <c r="G104" s="91"/>
      <c r="H104" s="23"/>
      <c r="I104" s="24"/>
    </row>
    <row r="105" spans="1:9" x14ac:dyDescent="0.2">
      <c r="A105" s="40"/>
      <c r="B105" s="26" t="s">
        <v>67</v>
      </c>
      <c r="C105" s="66"/>
      <c r="D105" s="21"/>
      <c r="E105" s="93"/>
      <c r="F105" s="25"/>
      <c r="G105" s="91"/>
      <c r="H105" s="23"/>
      <c r="I105" s="24"/>
    </row>
    <row r="106" spans="1:9" x14ac:dyDescent="0.2">
      <c r="A106" s="40"/>
      <c r="B106" s="26" t="s">
        <v>68</v>
      </c>
      <c r="C106" s="66"/>
      <c r="D106" s="21"/>
      <c r="E106" s="93"/>
      <c r="F106" s="25"/>
      <c r="G106" s="91"/>
      <c r="H106" s="23"/>
      <c r="I106" s="24"/>
    </row>
    <row r="107" spans="1:9" x14ac:dyDescent="0.2">
      <c r="A107" s="40"/>
      <c r="B107" s="26" t="s">
        <v>69</v>
      </c>
      <c r="C107" s="66"/>
      <c r="D107" s="21"/>
      <c r="E107" s="93"/>
      <c r="F107" s="25"/>
      <c r="G107" s="91"/>
      <c r="H107" s="23"/>
      <c r="I107" s="24"/>
    </row>
    <row r="108" spans="1:9" x14ac:dyDescent="0.2">
      <c r="A108" s="40"/>
      <c r="B108" s="26"/>
      <c r="C108" s="66"/>
      <c r="D108" s="21"/>
      <c r="E108" s="93"/>
      <c r="F108" s="25"/>
      <c r="G108" s="91"/>
      <c r="H108" s="23"/>
      <c r="I108" s="24"/>
    </row>
    <row r="109" spans="1:9" ht="15.75" x14ac:dyDescent="0.25">
      <c r="A109" s="40" t="s">
        <v>71</v>
      </c>
      <c r="B109" s="58" t="s">
        <v>70</v>
      </c>
      <c r="C109" s="66"/>
      <c r="D109" s="21"/>
      <c r="E109" s="93"/>
      <c r="F109" s="25"/>
      <c r="G109" s="91"/>
      <c r="H109" s="23"/>
      <c r="I109" s="24"/>
    </row>
    <row r="110" spans="1:9" ht="25.5" x14ac:dyDescent="0.2">
      <c r="A110" s="40"/>
      <c r="B110" s="48" t="s">
        <v>113</v>
      </c>
      <c r="C110" s="66"/>
      <c r="D110" s="21"/>
      <c r="E110" s="93"/>
      <c r="F110" s="25"/>
      <c r="G110" s="91"/>
      <c r="H110" s="23"/>
      <c r="I110" s="24"/>
    </row>
    <row r="111" spans="1:9" x14ac:dyDescent="0.2">
      <c r="A111" s="40" t="s">
        <v>205</v>
      </c>
      <c r="B111" s="97" t="s">
        <v>203</v>
      </c>
      <c r="C111" s="68" t="s">
        <v>166</v>
      </c>
      <c r="D111" s="21">
        <v>5.12</v>
      </c>
      <c r="E111" s="93"/>
      <c r="F111" s="25">
        <f>E111*D111</f>
        <v>0</v>
      </c>
      <c r="G111" s="91"/>
      <c r="H111" s="23">
        <f>G111*D111</f>
        <v>0</v>
      </c>
      <c r="I111" s="24">
        <f>H111+F111</f>
        <v>0</v>
      </c>
    </row>
    <row r="112" spans="1:9" x14ac:dyDescent="0.2">
      <c r="A112" s="40" t="s">
        <v>206</v>
      </c>
      <c r="B112" s="97" t="s">
        <v>204</v>
      </c>
      <c r="C112" s="68" t="s">
        <v>166</v>
      </c>
      <c r="D112" s="21">
        <v>6.33</v>
      </c>
      <c r="E112" s="93"/>
      <c r="F112" s="25">
        <f t="shared" ref="F112:F113" si="3">E112*D112</f>
        <v>0</v>
      </c>
      <c r="G112" s="91"/>
      <c r="H112" s="23">
        <f t="shared" ref="H112:H114" si="4">G112*D112</f>
        <v>0</v>
      </c>
      <c r="I112" s="24">
        <f t="shared" ref="I112:I123" si="5">H112+F112</f>
        <v>0</v>
      </c>
    </row>
    <row r="113" spans="1:9" x14ac:dyDescent="0.2">
      <c r="A113" s="40"/>
      <c r="B113" s="26"/>
      <c r="C113" s="68"/>
      <c r="D113" s="21"/>
      <c r="E113" s="93"/>
      <c r="F113" s="25">
        <f t="shared" si="3"/>
        <v>0</v>
      </c>
      <c r="G113" s="91"/>
      <c r="H113" s="23">
        <f t="shared" si="4"/>
        <v>0</v>
      </c>
      <c r="I113" s="24"/>
    </row>
    <row r="114" spans="1:9" x14ac:dyDescent="0.2">
      <c r="A114" s="40">
        <v>2.2000000000000002</v>
      </c>
      <c r="B114" s="35" t="s">
        <v>72</v>
      </c>
      <c r="C114" s="66"/>
      <c r="D114" s="21"/>
      <c r="E114" s="93"/>
      <c r="F114" s="25"/>
      <c r="G114" s="91"/>
      <c r="H114" s="23">
        <f t="shared" si="4"/>
        <v>0</v>
      </c>
      <c r="I114" s="24"/>
    </row>
    <row r="115" spans="1:9" x14ac:dyDescent="0.2">
      <c r="A115" s="40" t="s">
        <v>74</v>
      </c>
      <c r="B115" s="35" t="s">
        <v>73</v>
      </c>
      <c r="C115" s="66"/>
      <c r="D115" s="21"/>
      <c r="E115" s="93"/>
      <c r="F115" s="25"/>
      <c r="G115" s="91"/>
      <c r="H115" s="23"/>
      <c r="I115" s="24"/>
    </row>
    <row r="116" spans="1:9" x14ac:dyDescent="0.2">
      <c r="A116" s="40"/>
      <c r="B116" s="35"/>
      <c r="C116" s="66"/>
      <c r="D116" s="21"/>
      <c r="E116" s="93"/>
      <c r="F116" s="25"/>
      <c r="G116" s="91"/>
      <c r="H116" s="23"/>
      <c r="I116" s="24"/>
    </row>
    <row r="117" spans="1:9" x14ac:dyDescent="0.2">
      <c r="A117" s="40"/>
      <c r="B117" s="26" t="s">
        <v>75</v>
      </c>
      <c r="C117" s="66"/>
      <c r="D117" s="21"/>
      <c r="E117" s="93"/>
      <c r="F117" s="25"/>
      <c r="G117" s="91"/>
      <c r="H117" s="23"/>
      <c r="I117" s="24"/>
    </row>
    <row r="118" spans="1:9" x14ac:dyDescent="0.2">
      <c r="A118" s="40"/>
      <c r="B118" s="26" t="s">
        <v>76</v>
      </c>
      <c r="C118" s="66"/>
      <c r="D118" s="21"/>
      <c r="E118" s="93"/>
      <c r="F118" s="25"/>
      <c r="G118" s="91"/>
      <c r="H118" s="23"/>
      <c r="I118" s="24"/>
    </row>
    <row r="119" spans="1:9" x14ac:dyDescent="0.2">
      <c r="A119" s="40"/>
      <c r="B119" s="26" t="s">
        <v>77</v>
      </c>
      <c r="C119" s="66"/>
      <c r="D119" s="21"/>
      <c r="E119" s="93"/>
      <c r="F119" s="25"/>
      <c r="G119" s="91"/>
      <c r="H119" s="23"/>
      <c r="I119" s="24"/>
    </row>
    <row r="120" spans="1:9" x14ac:dyDescent="0.2">
      <c r="A120" s="40"/>
      <c r="B120" s="26" t="s">
        <v>78</v>
      </c>
      <c r="C120" s="66"/>
      <c r="D120" s="21"/>
      <c r="E120" s="93"/>
      <c r="F120" s="25"/>
      <c r="G120" s="91"/>
      <c r="H120" s="23"/>
      <c r="I120" s="24"/>
    </row>
    <row r="121" spans="1:9" x14ac:dyDescent="0.2">
      <c r="A121" s="40"/>
      <c r="B121" s="26"/>
      <c r="C121" s="66"/>
      <c r="D121" s="21"/>
      <c r="E121" s="93"/>
      <c r="F121" s="25"/>
      <c r="G121" s="91"/>
      <c r="H121" s="23"/>
      <c r="I121" s="24"/>
    </row>
    <row r="122" spans="1:9" x14ac:dyDescent="0.2">
      <c r="A122" s="40" t="s">
        <v>209</v>
      </c>
      <c r="B122" s="97" t="s">
        <v>207</v>
      </c>
      <c r="C122" s="68" t="s">
        <v>166</v>
      </c>
      <c r="D122" s="21">
        <v>10.24</v>
      </c>
      <c r="E122" s="91"/>
      <c r="F122" s="25">
        <f t="shared" ref="F122" si="6">E122*D122</f>
        <v>0</v>
      </c>
      <c r="G122" s="91"/>
      <c r="H122" s="23">
        <f t="shared" ref="H122" si="7">G122*D122</f>
        <v>0</v>
      </c>
      <c r="I122" s="24">
        <f t="shared" si="5"/>
        <v>0</v>
      </c>
    </row>
    <row r="123" spans="1:9" x14ac:dyDescent="0.2">
      <c r="A123" s="40" t="s">
        <v>210</v>
      </c>
      <c r="B123" s="97" t="s">
        <v>208</v>
      </c>
      <c r="C123" s="68" t="s">
        <v>166</v>
      </c>
      <c r="D123" s="21">
        <v>12.66</v>
      </c>
      <c r="E123" s="93"/>
      <c r="F123" s="25">
        <f t="shared" ref="F123" si="8">E123*D123</f>
        <v>0</v>
      </c>
      <c r="G123" s="91"/>
      <c r="H123" s="23">
        <f t="shared" ref="H123" si="9">G123*D123</f>
        <v>0</v>
      </c>
      <c r="I123" s="24">
        <f t="shared" si="5"/>
        <v>0</v>
      </c>
    </row>
    <row r="124" spans="1:9" x14ac:dyDescent="0.2">
      <c r="A124" s="40"/>
      <c r="B124" s="26"/>
      <c r="C124" s="66"/>
      <c r="D124" s="21"/>
      <c r="E124" s="93"/>
      <c r="F124" s="25"/>
      <c r="G124" s="91"/>
      <c r="H124" s="23"/>
      <c r="I124" s="24"/>
    </row>
    <row r="125" spans="1:9" ht="29.25" customHeight="1" x14ac:dyDescent="0.25">
      <c r="A125" s="143" t="s">
        <v>324</v>
      </c>
      <c r="B125" s="144"/>
      <c r="C125" s="144"/>
      <c r="D125" s="144"/>
      <c r="E125" s="85"/>
      <c r="F125" s="27"/>
      <c r="G125" s="87"/>
      <c r="H125" s="28"/>
      <c r="I125" s="29">
        <f>SUM(I108:I124)</f>
        <v>0</v>
      </c>
    </row>
    <row r="126" spans="1:9" x14ac:dyDescent="0.2">
      <c r="A126" s="20"/>
      <c r="B126" s="26"/>
      <c r="C126" s="66"/>
      <c r="D126" s="21"/>
      <c r="E126" s="93"/>
      <c r="F126" s="25"/>
      <c r="G126" s="91"/>
      <c r="H126" s="23"/>
      <c r="I126" s="24"/>
    </row>
    <row r="127" spans="1:9" ht="15.75" x14ac:dyDescent="0.2">
      <c r="A127" s="40"/>
      <c r="B127" s="31" t="s">
        <v>79</v>
      </c>
      <c r="C127" s="66"/>
      <c r="D127" s="21"/>
      <c r="E127" s="93"/>
      <c r="F127" s="25"/>
      <c r="G127" s="91"/>
      <c r="H127" s="23"/>
      <c r="I127" s="24"/>
    </row>
    <row r="128" spans="1:9" ht="15.75" x14ac:dyDescent="0.2">
      <c r="A128" s="40"/>
      <c r="B128" s="31" t="s">
        <v>80</v>
      </c>
      <c r="C128" s="66"/>
      <c r="D128" s="21"/>
      <c r="E128" s="93"/>
      <c r="F128" s="25"/>
      <c r="G128" s="91"/>
      <c r="H128" s="23"/>
      <c r="I128" s="24"/>
    </row>
    <row r="129" spans="1:9" ht="15.75" x14ac:dyDescent="0.25">
      <c r="A129" s="40">
        <v>3.1</v>
      </c>
      <c r="B129" s="30" t="s">
        <v>42</v>
      </c>
      <c r="C129" s="66"/>
      <c r="D129" s="21"/>
      <c r="E129" s="93"/>
      <c r="F129" s="25"/>
      <c r="G129" s="91"/>
      <c r="H129" s="23"/>
      <c r="I129" s="24"/>
    </row>
    <row r="130" spans="1:9" x14ac:dyDescent="0.2">
      <c r="A130" s="40"/>
      <c r="B130" s="26" t="s">
        <v>81</v>
      </c>
      <c r="C130" s="66"/>
      <c r="D130" s="21"/>
      <c r="E130" s="93"/>
      <c r="F130" s="25"/>
      <c r="G130" s="91"/>
      <c r="H130" s="23"/>
      <c r="I130" s="24"/>
    </row>
    <row r="131" spans="1:9" ht="15.75" x14ac:dyDescent="0.25">
      <c r="A131" s="40">
        <v>3.3</v>
      </c>
      <c r="B131" s="30" t="s">
        <v>112</v>
      </c>
      <c r="C131" s="66"/>
      <c r="D131" s="21"/>
      <c r="E131" s="93"/>
      <c r="F131" s="25"/>
      <c r="G131" s="91"/>
      <c r="H131" s="23"/>
      <c r="I131" s="24"/>
    </row>
    <row r="132" spans="1:9" x14ac:dyDescent="0.2">
      <c r="A132" s="40" t="s">
        <v>211</v>
      </c>
      <c r="B132" s="97" t="s">
        <v>363</v>
      </c>
      <c r="C132" s="68" t="s">
        <v>166</v>
      </c>
      <c r="D132" s="25">
        <v>48.64</v>
      </c>
      <c r="E132" s="91"/>
      <c r="F132" s="25">
        <f t="shared" ref="F132" si="10">E132*D132</f>
        <v>0</v>
      </c>
      <c r="G132" s="91"/>
      <c r="H132" s="23">
        <f t="shared" ref="H132" si="11">G132*D132</f>
        <v>0</v>
      </c>
      <c r="I132" s="24">
        <f t="shared" ref="I132:I136" si="12">H132+F132</f>
        <v>0</v>
      </c>
    </row>
    <row r="133" spans="1:9" x14ac:dyDescent="0.2">
      <c r="A133" s="40"/>
      <c r="B133" s="97" t="s">
        <v>362</v>
      </c>
      <c r="C133" s="66"/>
      <c r="D133" s="21"/>
      <c r="E133" s="91"/>
      <c r="F133" s="25"/>
      <c r="G133" s="91"/>
      <c r="H133" s="23"/>
      <c r="I133" s="24">
        <f t="shared" si="12"/>
        <v>0</v>
      </c>
    </row>
    <row r="134" spans="1:9" x14ac:dyDescent="0.2">
      <c r="A134" s="40" t="s">
        <v>212</v>
      </c>
      <c r="B134" s="97" t="s">
        <v>364</v>
      </c>
      <c r="C134" s="68" t="s">
        <v>166</v>
      </c>
      <c r="D134" s="25">
        <v>54.38</v>
      </c>
      <c r="E134" s="91"/>
      <c r="F134" s="25">
        <f t="shared" ref="F134:F136" si="13">E134*D134</f>
        <v>0</v>
      </c>
      <c r="G134" s="91"/>
      <c r="H134" s="23">
        <f t="shared" ref="H134:H136" si="14">G134*D134</f>
        <v>0</v>
      </c>
      <c r="I134" s="24">
        <f>H134+F134</f>
        <v>0</v>
      </c>
    </row>
    <row r="135" spans="1:9" x14ac:dyDescent="0.2">
      <c r="A135" s="40"/>
      <c r="B135" s="97" t="s">
        <v>362</v>
      </c>
      <c r="C135" s="66"/>
      <c r="D135" s="21"/>
      <c r="E135" s="91"/>
      <c r="F135" s="25"/>
      <c r="G135" s="91"/>
      <c r="H135" s="23"/>
      <c r="I135" s="24">
        <f t="shared" si="12"/>
        <v>0</v>
      </c>
    </row>
    <row r="136" spans="1:9" ht="25.5" x14ac:dyDescent="0.2">
      <c r="A136" s="41" t="s">
        <v>365</v>
      </c>
      <c r="B136" s="99" t="s">
        <v>366</v>
      </c>
      <c r="C136" s="68" t="s">
        <v>166</v>
      </c>
      <c r="D136" s="21">
        <v>7.85</v>
      </c>
      <c r="E136" s="91"/>
      <c r="F136" s="25">
        <f t="shared" si="13"/>
        <v>0</v>
      </c>
      <c r="G136" s="91"/>
      <c r="H136" s="23">
        <f t="shared" si="14"/>
        <v>0</v>
      </c>
      <c r="I136" s="24">
        <f t="shared" si="12"/>
        <v>0</v>
      </c>
    </row>
    <row r="137" spans="1:9" x14ac:dyDescent="0.2">
      <c r="A137" s="41"/>
      <c r="B137" s="99"/>
      <c r="C137" s="68"/>
      <c r="D137" s="21"/>
      <c r="E137" s="93"/>
      <c r="F137" s="25"/>
      <c r="G137" s="91"/>
      <c r="H137" s="23"/>
      <c r="I137" s="24"/>
    </row>
    <row r="138" spans="1:9" x14ac:dyDescent="0.2">
      <c r="A138" s="41"/>
      <c r="B138" s="99"/>
      <c r="C138" s="68"/>
      <c r="D138" s="21"/>
      <c r="E138" s="93"/>
      <c r="F138" s="25"/>
      <c r="G138" s="91"/>
      <c r="H138" s="23"/>
      <c r="I138" s="24"/>
    </row>
    <row r="139" spans="1:9" x14ac:dyDescent="0.2">
      <c r="A139" s="41"/>
      <c r="B139" s="99"/>
      <c r="C139" s="68"/>
      <c r="D139" s="21"/>
      <c r="E139" s="93"/>
      <c r="F139" s="25"/>
      <c r="G139" s="91"/>
      <c r="H139" s="23"/>
      <c r="I139" s="24"/>
    </row>
    <row r="140" spans="1:9" x14ac:dyDescent="0.2">
      <c r="A140" s="41"/>
      <c r="B140" s="99"/>
      <c r="C140" s="68"/>
      <c r="D140" s="21"/>
      <c r="E140" s="93"/>
      <c r="F140" s="25"/>
      <c r="G140" s="91"/>
      <c r="H140" s="23"/>
      <c r="I140" s="24"/>
    </row>
    <row r="141" spans="1:9" x14ac:dyDescent="0.2">
      <c r="A141" s="41"/>
      <c r="B141" s="99"/>
      <c r="C141" s="68"/>
      <c r="D141" s="21"/>
      <c r="E141" s="93"/>
      <c r="F141" s="25"/>
      <c r="G141" s="91"/>
      <c r="H141" s="23"/>
      <c r="I141" s="24"/>
    </row>
    <row r="142" spans="1:9" x14ac:dyDescent="0.2">
      <c r="A142" s="41"/>
      <c r="B142" s="99"/>
      <c r="C142" s="68"/>
      <c r="D142" s="21"/>
      <c r="E142" s="93"/>
      <c r="F142" s="25"/>
      <c r="G142" s="91"/>
      <c r="H142" s="23"/>
      <c r="I142" s="24"/>
    </row>
    <row r="143" spans="1:9" x14ac:dyDescent="0.2">
      <c r="A143" s="41"/>
      <c r="B143" s="99"/>
      <c r="C143" s="68"/>
      <c r="D143" s="21"/>
      <c r="E143" s="93"/>
      <c r="F143" s="25"/>
      <c r="G143" s="91"/>
      <c r="H143" s="23"/>
      <c r="I143" s="24"/>
    </row>
    <row r="144" spans="1:9" x14ac:dyDescent="0.2">
      <c r="A144" s="41"/>
      <c r="B144" s="99"/>
      <c r="C144" s="68"/>
      <c r="D144" s="21"/>
      <c r="E144" s="93"/>
      <c r="F144" s="25"/>
      <c r="G144" s="91"/>
      <c r="H144" s="23"/>
      <c r="I144" s="24"/>
    </row>
    <row r="145" spans="1:9" x14ac:dyDescent="0.2">
      <c r="A145" s="41"/>
      <c r="B145" s="99"/>
      <c r="C145" s="68"/>
      <c r="D145" s="21"/>
      <c r="E145" s="93"/>
      <c r="F145" s="25"/>
      <c r="G145" s="91"/>
      <c r="H145" s="23"/>
      <c r="I145" s="24"/>
    </row>
    <row r="146" spans="1:9" x14ac:dyDescent="0.2">
      <c r="A146" s="41"/>
      <c r="B146" s="99"/>
      <c r="C146" s="68"/>
      <c r="D146" s="21"/>
      <c r="E146" s="93"/>
      <c r="F146" s="25"/>
      <c r="G146" s="91"/>
      <c r="H146" s="23"/>
      <c r="I146" s="24"/>
    </row>
    <row r="147" spans="1:9" x14ac:dyDescent="0.2">
      <c r="A147" s="41"/>
      <c r="B147" s="99"/>
      <c r="C147" s="68"/>
      <c r="D147" s="21"/>
      <c r="E147" s="93"/>
      <c r="F147" s="25"/>
      <c r="G147" s="91"/>
      <c r="H147" s="23"/>
      <c r="I147" s="24"/>
    </row>
    <row r="148" spans="1:9" x14ac:dyDescent="0.2">
      <c r="A148" s="41"/>
      <c r="B148" s="99"/>
      <c r="C148" s="68"/>
      <c r="D148" s="21"/>
      <c r="E148" s="93"/>
      <c r="F148" s="25"/>
      <c r="G148" s="91"/>
      <c r="H148" s="23"/>
      <c r="I148" s="24"/>
    </row>
    <row r="149" spans="1:9" x14ac:dyDescent="0.2">
      <c r="A149" s="40"/>
      <c r="B149" s="26"/>
      <c r="C149" s="66"/>
      <c r="D149" s="21"/>
      <c r="E149" s="93"/>
      <c r="F149" s="25"/>
      <c r="G149" s="91"/>
      <c r="H149" s="23"/>
      <c r="I149" s="24"/>
    </row>
    <row r="150" spans="1:9" ht="29.25" customHeight="1" x14ac:dyDescent="0.25">
      <c r="A150" s="127" t="s">
        <v>82</v>
      </c>
      <c r="B150" s="128"/>
      <c r="C150" s="128"/>
      <c r="D150" s="128"/>
      <c r="E150" s="85"/>
      <c r="F150" s="27"/>
      <c r="G150" s="87"/>
      <c r="H150" s="28"/>
      <c r="I150" s="29">
        <f>SUM(I132:I149)</f>
        <v>0</v>
      </c>
    </row>
    <row r="151" spans="1:9" x14ac:dyDescent="0.2">
      <c r="A151" s="40"/>
      <c r="B151" s="26"/>
      <c r="C151" s="66"/>
      <c r="D151" s="21"/>
      <c r="E151" s="93"/>
      <c r="F151" s="25"/>
      <c r="G151" s="91"/>
      <c r="H151" s="23"/>
      <c r="I151" s="24"/>
    </row>
    <row r="152" spans="1:9" ht="15.75" x14ac:dyDescent="0.2">
      <c r="A152" s="40"/>
      <c r="B152" s="31" t="s">
        <v>83</v>
      </c>
      <c r="C152" s="66"/>
      <c r="D152" s="21"/>
      <c r="E152" s="93"/>
      <c r="F152" s="25"/>
      <c r="G152" s="91"/>
      <c r="H152" s="23"/>
      <c r="I152" s="24"/>
    </row>
    <row r="153" spans="1:9" ht="15.75" x14ac:dyDescent="0.2">
      <c r="A153" s="40"/>
      <c r="B153" s="31" t="s">
        <v>84</v>
      </c>
      <c r="C153" s="66"/>
      <c r="D153" s="21"/>
      <c r="E153" s="93"/>
      <c r="F153" s="25"/>
      <c r="G153" s="91"/>
      <c r="H153" s="23"/>
      <c r="I153" s="24"/>
    </row>
    <row r="154" spans="1:9" ht="15.75" x14ac:dyDescent="0.25">
      <c r="A154" s="40">
        <v>4.0999999999999996</v>
      </c>
      <c r="B154" s="30" t="s">
        <v>85</v>
      </c>
      <c r="C154" s="66"/>
      <c r="D154" s="21"/>
      <c r="E154" s="93"/>
      <c r="F154" s="25"/>
      <c r="G154" s="91"/>
      <c r="H154" s="23"/>
      <c r="I154" s="24"/>
    </row>
    <row r="155" spans="1:9" x14ac:dyDescent="0.2">
      <c r="A155" s="40"/>
      <c r="B155" s="26" t="s">
        <v>86</v>
      </c>
      <c r="C155" s="66"/>
      <c r="D155" s="21"/>
      <c r="E155" s="93"/>
      <c r="F155" s="25"/>
      <c r="G155" s="91"/>
      <c r="H155" s="23"/>
      <c r="I155" s="24"/>
    </row>
    <row r="156" spans="1:9" x14ac:dyDescent="0.2">
      <c r="A156" s="40"/>
      <c r="B156" s="26" t="s">
        <v>87</v>
      </c>
      <c r="C156" s="66"/>
      <c r="D156" s="21"/>
      <c r="E156" s="93"/>
      <c r="F156" s="25"/>
      <c r="G156" s="91"/>
      <c r="H156" s="23"/>
      <c r="I156" s="24"/>
    </row>
    <row r="157" spans="1:9" x14ac:dyDescent="0.2">
      <c r="A157" s="40"/>
      <c r="B157" s="26" t="s">
        <v>88</v>
      </c>
      <c r="C157" s="66"/>
      <c r="D157" s="21"/>
      <c r="E157" s="93"/>
      <c r="F157" s="25"/>
      <c r="G157" s="91"/>
      <c r="H157" s="23"/>
      <c r="I157" s="24"/>
    </row>
    <row r="158" spans="1:9" x14ac:dyDescent="0.2">
      <c r="A158" s="40"/>
      <c r="B158" s="26" t="s">
        <v>89</v>
      </c>
      <c r="C158" s="66"/>
      <c r="D158" s="21"/>
      <c r="E158" s="93"/>
      <c r="F158" s="25"/>
      <c r="G158" s="91"/>
      <c r="H158" s="23"/>
      <c r="I158" s="24"/>
    </row>
    <row r="159" spans="1:9" x14ac:dyDescent="0.2">
      <c r="A159" s="40"/>
      <c r="B159" s="26" t="s">
        <v>90</v>
      </c>
      <c r="C159" s="66"/>
      <c r="D159" s="21"/>
      <c r="E159" s="93"/>
      <c r="F159" s="25"/>
      <c r="G159" s="91"/>
      <c r="H159" s="23"/>
      <c r="I159" s="24"/>
    </row>
    <row r="160" spans="1:9" x14ac:dyDescent="0.2">
      <c r="A160" s="40"/>
      <c r="B160" s="26" t="s">
        <v>91</v>
      </c>
      <c r="C160" s="66"/>
      <c r="D160" s="21"/>
      <c r="E160" s="93"/>
      <c r="F160" s="25"/>
      <c r="G160" s="91"/>
      <c r="H160" s="23"/>
      <c r="I160" s="24"/>
    </row>
    <row r="161" spans="1:9" x14ac:dyDescent="0.2">
      <c r="A161" s="40"/>
      <c r="B161" s="26" t="s">
        <v>92</v>
      </c>
      <c r="C161" s="66"/>
      <c r="D161" s="21"/>
      <c r="E161" s="93"/>
      <c r="F161" s="25"/>
      <c r="G161" s="91"/>
      <c r="H161" s="23"/>
      <c r="I161" s="24"/>
    </row>
    <row r="162" spans="1:9" x14ac:dyDescent="0.2">
      <c r="A162" s="40"/>
      <c r="B162" s="26"/>
      <c r="C162" s="66"/>
      <c r="D162" s="21"/>
      <c r="E162" s="93"/>
      <c r="F162" s="25"/>
      <c r="G162" s="91"/>
      <c r="H162" s="23"/>
      <c r="I162" s="24"/>
    </row>
    <row r="163" spans="1:9" ht="15.75" x14ac:dyDescent="0.25">
      <c r="A163" s="40">
        <v>4.2</v>
      </c>
      <c r="B163" s="30" t="s">
        <v>93</v>
      </c>
      <c r="C163" s="66"/>
      <c r="D163" s="21"/>
      <c r="E163" s="93"/>
      <c r="F163" s="25"/>
      <c r="G163" s="91"/>
      <c r="H163" s="23"/>
      <c r="I163" s="24"/>
    </row>
    <row r="164" spans="1:9" ht="25.5" x14ac:dyDescent="0.2">
      <c r="A164" s="41" t="s">
        <v>165</v>
      </c>
      <c r="B164" s="99" t="s">
        <v>369</v>
      </c>
      <c r="C164" s="66" t="s">
        <v>34</v>
      </c>
      <c r="D164" s="21">
        <v>1</v>
      </c>
      <c r="E164" s="93"/>
      <c r="F164" s="25">
        <f t="shared" ref="F164:F166" si="15">E164*D164</f>
        <v>0</v>
      </c>
      <c r="G164" s="91"/>
      <c r="H164" s="23">
        <f t="shared" ref="H164:H166" si="16">G164*D164</f>
        <v>0</v>
      </c>
      <c r="I164" s="24">
        <f t="shared" ref="I164:I166" si="17">H164+F164</f>
        <v>0</v>
      </c>
    </row>
    <row r="165" spans="1:9" ht="25.5" x14ac:dyDescent="0.2">
      <c r="A165" s="40" t="s">
        <v>335</v>
      </c>
      <c r="B165" s="99" t="s">
        <v>370</v>
      </c>
      <c r="C165" s="68" t="s">
        <v>166</v>
      </c>
      <c r="D165" s="21">
        <v>4.96</v>
      </c>
      <c r="E165" s="91"/>
      <c r="F165" s="25">
        <f t="shared" si="15"/>
        <v>0</v>
      </c>
      <c r="G165" s="91"/>
      <c r="H165" s="23">
        <f t="shared" si="16"/>
        <v>0</v>
      </c>
      <c r="I165" s="24">
        <f t="shared" si="17"/>
        <v>0</v>
      </c>
    </row>
    <row r="166" spans="1:9" ht="15" x14ac:dyDescent="0.25">
      <c r="A166" s="40" t="s">
        <v>336</v>
      </c>
      <c r="B166" s="97" t="s">
        <v>371</v>
      </c>
      <c r="C166" s="68" t="s">
        <v>372</v>
      </c>
      <c r="D166" s="21">
        <v>136.52000000000001</v>
      </c>
      <c r="E166" s="91"/>
      <c r="F166" s="25">
        <f t="shared" si="15"/>
        <v>0</v>
      </c>
      <c r="G166" s="91"/>
      <c r="H166" s="23">
        <f t="shared" si="16"/>
        <v>0</v>
      </c>
      <c r="I166" s="24">
        <f t="shared" si="17"/>
        <v>0</v>
      </c>
    </row>
    <row r="167" spans="1:9" x14ac:dyDescent="0.2">
      <c r="A167" s="40"/>
      <c r="B167" s="26"/>
      <c r="C167" s="68"/>
      <c r="D167" s="25"/>
      <c r="E167" s="91"/>
      <c r="F167" s="25"/>
      <c r="G167" s="91"/>
      <c r="H167" s="23"/>
      <c r="I167" s="24"/>
    </row>
    <row r="168" spans="1:9" ht="29.25" customHeight="1" x14ac:dyDescent="0.25">
      <c r="A168" s="127" t="s">
        <v>150</v>
      </c>
      <c r="B168" s="128"/>
      <c r="C168" s="128"/>
      <c r="D168" s="128"/>
      <c r="E168" s="85"/>
      <c r="F168" s="27"/>
      <c r="G168" s="87"/>
      <c r="H168" s="28"/>
      <c r="I168" s="29">
        <f>SUM(I164:I167)</f>
        <v>0</v>
      </c>
    </row>
    <row r="169" spans="1:9" x14ac:dyDescent="0.2">
      <c r="A169" s="20"/>
      <c r="B169" s="26"/>
      <c r="C169" s="66"/>
      <c r="D169" s="21"/>
      <c r="E169" s="93"/>
      <c r="F169" s="25"/>
      <c r="G169" s="91"/>
      <c r="H169" s="23"/>
      <c r="I169" s="24"/>
    </row>
    <row r="170" spans="1:9" ht="15.75" x14ac:dyDescent="0.2">
      <c r="A170" s="20"/>
      <c r="B170" s="31" t="s">
        <v>94</v>
      </c>
      <c r="C170" s="66"/>
      <c r="D170" s="21"/>
      <c r="E170" s="93"/>
      <c r="F170" s="25"/>
      <c r="G170" s="91"/>
      <c r="H170" s="23"/>
      <c r="I170" s="24"/>
    </row>
    <row r="171" spans="1:9" ht="15.75" x14ac:dyDescent="0.2">
      <c r="A171" s="20"/>
      <c r="B171" s="31" t="s">
        <v>323</v>
      </c>
      <c r="C171" s="66"/>
      <c r="D171" s="21"/>
      <c r="E171" s="93"/>
      <c r="F171" s="25"/>
      <c r="G171" s="91"/>
      <c r="H171" s="23"/>
      <c r="I171" s="24"/>
    </row>
    <row r="172" spans="1:9" x14ac:dyDescent="0.2">
      <c r="A172" s="40">
        <v>4.0999999999999996</v>
      </c>
      <c r="B172" s="46" t="s">
        <v>132</v>
      </c>
      <c r="C172" s="66"/>
      <c r="D172" s="21"/>
      <c r="E172" s="93"/>
      <c r="F172" s="25"/>
      <c r="G172" s="91"/>
      <c r="H172" s="23"/>
      <c r="I172" s="24"/>
    </row>
    <row r="173" spans="1:9" x14ac:dyDescent="0.2">
      <c r="A173" s="20"/>
      <c r="B173" s="46" t="s">
        <v>85</v>
      </c>
      <c r="C173" s="66"/>
      <c r="D173" s="21"/>
      <c r="E173" s="93"/>
      <c r="F173" s="25"/>
      <c r="G173" s="91"/>
      <c r="H173" s="23"/>
      <c r="I173" s="24"/>
    </row>
    <row r="174" spans="1:9" ht="38.25" x14ac:dyDescent="0.2">
      <c r="A174" s="40"/>
      <c r="B174" s="101" t="s">
        <v>213</v>
      </c>
      <c r="C174" s="66"/>
      <c r="D174" s="21"/>
      <c r="E174" s="93"/>
      <c r="F174" s="25"/>
      <c r="G174" s="91"/>
      <c r="H174" s="23"/>
      <c r="I174" s="24"/>
    </row>
    <row r="175" spans="1:9" x14ac:dyDescent="0.2">
      <c r="A175" s="40"/>
      <c r="B175" s="33" t="s">
        <v>133</v>
      </c>
      <c r="C175" s="66"/>
      <c r="D175" s="21"/>
      <c r="E175" s="93"/>
      <c r="F175" s="25"/>
      <c r="G175" s="91"/>
      <c r="H175" s="23"/>
      <c r="I175" s="24"/>
    </row>
    <row r="176" spans="1:9" ht="25.5" x14ac:dyDescent="0.2">
      <c r="A176" s="40"/>
      <c r="B176" s="33" t="s">
        <v>139</v>
      </c>
      <c r="C176" s="66"/>
      <c r="D176" s="21"/>
      <c r="E176" s="93"/>
      <c r="F176" s="25"/>
      <c r="G176" s="91"/>
      <c r="H176" s="23"/>
      <c r="I176" s="24"/>
    </row>
    <row r="177" spans="1:18" x14ac:dyDescent="0.2">
      <c r="A177" s="40"/>
      <c r="B177" s="26" t="s">
        <v>140</v>
      </c>
      <c r="C177" s="66"/>
      <c r="D177" s="21"/>
      <c r="E177" s="93"/>
      <c r="F177" s="25"/>
      <c r="G177" s="91"/>
      <c r="H177" s="23"/>
      <c r="I177" s="24"/>
    </row>
    <row r="178" spans="1:18" x14ac:dyDescent="0.2">
      <c r="A178" s="40"/>
      <c r="B178" s="26" t="s">
        <v>134</v>
      </c>
      <c r="C178" s="66"/>
      <c r="D178" s="21"/>
      <c r="E178" s="93"/>
      <c r="F178" s="25"/>
      <c r="G178" s="91"/>
      <c r="H178" s="23"/>
      <c r="I178" s="24"/>
    </row>
    <row r="179" spans="1:18" x14ac:dyDescent="0.2">
      <c r="A179" s="40">
        <v>4.2</v>
      </c>
      <c r="B179" s="49" t="s">
        <v>137</v>
      </c>
      <c r="C179" s="66"/>
      <c r="D179" s="21"/>
      <c r="E179" s="93"/>
      <c r="F179" s="25"/>
      <c r="G179" s="91"/>
      <c r="H179" s="23"/>
      <c r="I179" s="24">
        <f t="shared" ref="I179:I190" si="18">H179+F179</f>
        <v>0</v>
      </c>
    </row>
    <row r="180" spans="1:18" x14ac:dyDescent="0.2">
      <c r="A180" s="40" t="s">
        <v>165</v>
      </c>
      <c r="B180" s="48" t="s">
        <v>135</v>
      </c>
      <c r="C180" s="69" t="s">
        <v>9</v>
      </c>
      <c r="D180" s="21">
        <v>2</v>
      </c>
      <c r="E180" s="93"/>
      <c r="F180" s="25">
        <f t="shared" ref="F180" si="19">E180*D180</f>
        <v>0</v>
      </c>
      <c r="G180" s="91"/>
      <c r="H180" s="23">
        <f t="shared" ref="H180" si="20">G180*D180</f>
        <v>0</v>
      </c>
      <c r="I180" s="24">
        <f t="shared" si="18"/>
        <v>0</v>
      </c>
      <c r="K180" s="32"/>
      <c r="L180" s="32"/>
      <c r="M180" s="32"/>
      <c r="N180" s="32"/>
      <c r="O180" s="32"/>
      <c r="P180" s="17">
        <f>1*2.1</f>
        <v>2.1</v>
      </c>
      <c r="Q180" s="17">
        <v>3500</v>
      </c>
      <c r="R180" s="17">
        <f>Q180*P180</f>
        <v>7350</v>
      </c>
    </row>
    <row r="181" spans="1:18" x14ac:dyDescent="0.2">
      <c r="A181" s="40" t="s">
        <v>335</v>
      </c>
      <c r="B181" s="48" t="s">
        <v>136</v>
      </c>
      <c r="C181" s="69" t="s">
        <v>9</v>
      </c>
      <c r="D181" s="21">
        <v>1</v>
      </c>
      <c r="E181" s="93"/>
      <c r="F181" s="25">
        <f t="shared" ref="F181:F190" si="21">E181*D181</f>
        <v>0</v>
      </c>
      <c r="G181" s="91"/>
      <c r="H181" s="23">
        <f t="shared" ref="H181:H190" si="22">G181*D181</f>
        <v>0</v>
      </c>
      <c r="I181" s="24">
        <f t="shared" si="18"/>
        <v>0</v>
      </c>
      <c r="P181" s="17">
        <f>0.99*2.15</f>
        <v>2.1284999999999998</v>
      </c>
      <c r="Q181" s="17">
        <v>3500</v>
      </c>
      <c r="R181" s="17">
        <f t="shared" ref="R181:R190" si="23">Q181*P181</f>
        <v>7449.7499999999991</v>
      </c>
    </row>
    <row r="182" spans="1:18" x14ac:dyDescent="0.2">
      <c r="A182" s="40" t="s">
        <v>336</v>
      </c>
      <c r="B182" s="48" t="s">
        <v>138</v>
      </c>
      <c r="C182" s="69" t="s">
        <v>9</v>
      </c>
      <c r="D182" s="21">
        <v>6</v>
      </c>
      <c r="E182" s="93"/>
      <c r="F182" s="25">
        <f t="shared" si="21"/>
        <v>0</v>
      </c>
      <c r="G182" s="91"/>
      <c r="H182" s="23">
        <f t="shared" si="22"/>
        <v>0</v>
      </c>
      <c r="I182" s="24">
        <f t="shared" si="18"/>
        <v>0</v>
      </c>
      <c r="P182" s="17">
        <f>0.975*2.1</f>
        <v>2.0474999999999999</v>
      </c>
      <c r="Q182" s="17">
        <v>3500</v>
      </c>
      <c r="R182" s="17">
        <f t="shared" si="23"/>
        <v>7166.25</v>
      </c>
    </row>
    <row r="183" spans="1:18" x14ac:dyDescent="0.2">
      <c r="A183" s="40" t="s">
        <v>337</v>
      </c>
      <c r="B183" s="48" t="s">
        <v>214</v>
      </c>
      <c r="C183" s="69" t="s">
        <v>9</v>
      </c>
      <c r="D183" s="21">
        <v>1</v>
      </c>
      <c r="E183" s="93"/>
      <c r="F183" s="25">
        <f t="shared" si="21"/>
        <v>0</v>
      </c>
      <c r="G183" s="91"/>
      <c r="H183" s="23">
        <f t="shared" si="22"/>
        <v>0</v>
      </c>
      <c r="I183" s="24">
        <f t="shared" si="18"/>
        <v>0</v>
      </c>
      <c r="P183" s="17">
        <f>0.7*1.95</f>
        <v>1.365</v>
      </c>
      <c r="Q183" s="17">
        <v>3500</v>
      </c>
      <c r="R183" s="17">
        <f t="shared" si="23"/>
        <v>4777.5</v>
      </c>
    </row>
    <row r="184" spans="1:18" x14ac:dyDescent="0.2">
      <c r="A184" s="40" t="s">
        <v>338</v>
      </c>
      <c r="B184" s="48" t="s">
        <v>215</v>
      </c>
      <c r="C184" s="69" t="s">
        <v>9</v>
      </c>
      <c r="D184" s="21">
        <v>1</v>
      </c>
      <c r="E184" s="93"/>
      <c r="F184" s="25">
        <f t="shared" si="21"/>
        <v>0</v>
      </c>
      <c r="G184" s="91"/>
      <c r="H184" s="23">
        <f t="shared" si="22"/>
        <v>0</v>
      </c>
      <c r="I184" s="24">
        <f t="shared" si="18"/>
        <v>0</v>
      </c>
      <c r="P184" s="17">
        <f>0.7*2.1</f>
        <v>1.47</v>
      </c>
      <c r="Q184" s="17">
        <v>3500</v>
      </c>
      <c r="R184" s="17">
        <f t="shared" si="23"/>
        <v>5145</v>
      </c>
    </row>
    <row r="185" spans="1:18" x14ac:dyDescent="0.2">
      <c r="A185" s="40" t="s">
        <v>339</v>
      </c>
      <c r="B185" s="48" t="s">
        <v>367</v>
      </c>
      <c r="C185" s="69" t="s">
        <v>9</v>
      </c>
      <c r="D185" s="21">
        <v>1</v>
      </c>
      <c r="E185" s="93"/>
      <c r="F185" s="25">
        <f t="shared" si="21"/>
        <v>0</v>
      </c>
      <c r="G185" s="91"/>
      <c r="H185" s="23">
        <f t="shared" si="22"/>
        <v>0</v>
      </c>
      <c r="I185" s="24">
        <f t="shared" ref="I185" si="24">H185+F185</f>
        <v>0</v>
      </c>
      <c r="P185" s="17">
        <f>0.6*2</f>
        <v>1.2</v>
      </c>
      <c r="Q185" s="17">
        <v>3500</v>
      </c>
      <c r="R185" s="17">
        <f t="shared" si="23"/>
        <v>4200</v>
      </c>
    </row>
    <row r="186" spans="1:18" x14ac:dyDescent="0.2">
      <c r="A186" s="40" t="s">
        <v>368</v>
      </c>
      <c r="B186" s="96" t="s">
        <v>341</v>
      </c>
      <c r="C186" s="69" t="s">
        <v>9</v>
      </c>
      <c r="D186" s="21">
        <v>3</v>
      </c>
      <c r="E186" s="93"/>
      <c r="F186" s="25">
        <f t="shared" si="21"/>
        <v>0</v>
      </c>
      <c r="G186" s="91"/>
      <c r="H186" s="23">
        <f t="shared" si="22"/>
        <v>0</v>
      </c>
      <c r="I186" s="24">
        <f t="shared" si="18"/>
        <v>0</v>
      </c>
      <c r="P186" s="17">
        <f>0.9*2.15</f>
        <v>1.9350000000000001</v>
      </c>
      <c r="Q186" s="17">
        <v>3500</v>
      </c>
      <c r="R186" s="17">
        <f t="shared" si="23"/>
        <v>6772.5</v>
      </c>
    </row>
    <row r="187" spans="1:18" x14ac:dyDescent="0.2">
      <c r="A187" s="40"/>
      <c r="B187" s="48"/>
      <c r="C187" s="69"/>
      <c r="D187" s="21"/>
      <c r="E187" s="93"/>
      <c r="F187" s="25"/>
      <c r="G187" s="91"/>
      <c r="H187" s="23"/>
      <c r="I187" s="24"/>
      <c r="R187" s="17">
        <f t="shared" si="23"/>
        <v>0</v>
      </c>
    </row>
    <row r="188" spans="1:18" x14ac:dyDescent="0.2">
      <c r="A188" s="40">
        <v>4.3</v>
      </c>
      <c r="B188" s="46" t="s">
        <v>216</v>
      </c>
      <c r="C188" s="69"/>
      <c r="D188" s="21"/>
      <c r="E188" s="93"/>
      <c r="F188" s="25"/>
      <c r="G188" s="91"/>
      <c r="H188" s="23"/>
      <c r="I188" s="24"/>
      <c r="R188" s="17">
        <f t="shared" si="23"/>
        <v>0</v>
      </c>
    </row>
    <row r="189" spans="1:18" x14ac:dyDescent="0.2">
      <c r="A189" s="40" t="s">
        <v>359</v>
      </c>
      <c r="B189" s="47" t="s">
        <v>141</v>
      </c>
      <c r="C189" s="69" t="s">
        <v>9</v>
      </c>
      <c r="D189" s="21">
        <v>3</v>
      </c>
      <c r="E189" s="93"/>
      <c r="F189" s="25">
        <f t="shared" si="21"/>
        <v>0</v>
      </c>
      <c r="G189" s="91"/>
      <c r="H189" s="23">
        <f t="shared" si="22"/>
        <v>0</v>
      </c>
      <c r="I189" s="24">
        <f t="shared" si="18"/>
        <v>0</v>
      </c>
      <c r="P189" s="17">
        <f>2.966*1.73</f>
        <v>5.1311800000000005</v>
      </c>
      <c r="Q189" s="103">
        <v>3200</v>
      </c>
      <c r="R189" s="17">
        <f t="shared" si="23"/>
        <v>16419.776000000002</v>
      </c>
    </row>
    <row r="190" spans="1:18" x14ac:dyDescent="0.2">
      <c r="A190" s="40" t="s">
        <v>360</v>
      </c>
      <c r="B190" s="47" t="s">
        <v>217</v>
      </c>
      <c r="C190" s="69" t="s">
        <v>9</v>
      </c>
      <c r="D190" s="21">
        <v>1</v>
      </c>
      <c r="E190" s="93"/>
      <c r="F190" s="25">
        <f t="shared" si="21"/>
        <v>0</v>
      </c>
      <c r="G190" s="91"/>
      <c r="H190" s="23">
        <f t="shared" si="22"/>
        <v>0</v>
      </c>
      <c r="I190" s="24">
        <f t="shared" si="18"/>
        <v>0</v>
      </c>
      <c r="P190" s="17">
        <f>2.98*1.85</f>
        <v>5.5129999999999999</v>
      </c>
      <c r="Q190" s="103">
        <v>3200</v>
      </c>
      <c r="R190" s="17">
        <f t="shared" si="23"/>
        <v>17641.599999999999</v>
      </c>
    </row>
    <row r="191" spans="1:18" x14ac:dyDescent="0.2">
      <c r="A191" s="20"/>
      <c r="B191" s="26"/>
      <c r="C191" s="66"/>
      <c r="D191" s="21"/>
      <c r="E191" s="93"/>
      <c r="F191" s="25"/>
      <c r="G191" s="91"/>
      <c r="H191" s="23"/>
      <c r="I191" s="24"/>
    </row>
    <row r="192" spans="1:18" ht="29.25" customHeight="1" x14ac:dyDescent="0.25">
      <c r="A192" s="127" t="s">
        <v>131</v>
      </c>
      <c r="B192" s="128"/>
      <c r="C192" s="128"/>
      <c r="D192" s="128"/>
      <c r="E192" s="85"/>
      <c r="F192" s="27"/>
      <c r="G192" s="87"/>
      <c r="H192" s="28"/>
      <c r="I192" s="29">
        <f>SUM(I177:I191)</f>
        <v>0</v>
      </c>
    </row>
    <row r="193" spans="1:15" x14ac:dyDescent="0.2">
      <c r="A193" s="20"/>
      <c r="B193" s="26"/>
      <c r="C193" s="66"/>
      <c r="D193" s="21"/>
      <c r="E193" s="93"/>
      <c r="F193" s="25"/>
      <c r="G193" s="91"/>
      <c r="H193" s="23"/>
      <c r="I193" s="24"/>
    </row>
    <row r="194" spans="1:15" ht="15.75" x14ac:dyDescent="0.2">
      <c r="A194" s="20"/>
      <c r="B194" s="31" t="s">
        <v>96</v>
      </c>
      <c r="C194" s="66"/>
      <c r="D194" s="21"/>
      <c r="E194" s="93"/>
      <c r="F194" s="25"/>
      <c r="G194" s="91"/>
      <c r="H194" s="23"/>
      <c r="I194" s="24"/>
    </row>
    <row r="195" spans="1:15" ht="15.75" x14ac:dyDescent="0.2">
      <c r="A195" s="40"/>
      <c r="B195" s="31" t="s">
        <v>321</v>
      </c>
      <c r="C195" s="66"/>
      <c r="D195" s="21"/>
      <c r="E195" s="93"/>
      <c r="F195" s="25"/>
      <c r="G195" s="91"/>
      <c r="H195" s="23"/>
      <c r="I195" s="24"/>
    </row>
    <row r="196" spans="1:15" ht="15.75" x14ac:dyDescent="0.25">
      <c r="A196" s="40">
        <v>6.1</v>
      </c>
      <c r="B196" s="30" t="s">
        <v>85</v>
      </c>
      <c r="C196" s="66"/>
      <c r="D196" s="21"/>
      <c r="E196" s="93"/>
      <c r="F196" s="25"/>
      <c r="G196" s="91"/>
      <c r="H196" s="23"/>
      <c r="I196" s="24"/>
    </row>
    <row r="197" spans="1:15" ht="25.5" x14ac:dyDescent="0.2">
      <c r="A197" s="40"/>
      <c r="B197" s="99" t="s">
        <v>218</v>
      </c>
      <c r="C197" s="66"/>
      <c r="D197" s="21"/>
      <c r="E197" s="93"/>
      <c r="F197" s="25"/>
      <c r="G197" s="91"/>
      <c r="H197" s="23"/>
      <c r="I197" s="24"/>
    </row>
    <row r="198" spans="1:15" x14ac:dyDescent="0.2">
      <c r="A198" s="40"/>
      <c r="B198" s="26"/>
      <c r="C198" s="66"/>
      <c r="D198" s="21"/>
      <c r="E198" s="93"/>
      <c r="F198" s="25"/>
      <c r="G198" s="91"/>
      <c r="H198" s="23"/>
      <c r="I198" s="24"/>
    </row>
    <row r="199" spans="1:15" ht="15.75" x14ac:dyDescent="0.25">
      <c r="A199" s="40">
        <v>6.2</v>
      </c>
      <c r="B199" s="30" t="s">
        <v>95</v>
      </c>
      <c r="C199" s="66"/>
      <c r="D199" s="21"/>
      <c r="E199" s="93"/>
      <c r="F199" s="25"/>
      <c r="G199" s="91"/>
      <c r="H199" s="23"/>
      <c r="I199" s="24"/>
    </row>
    <row r="200" spans="1:15" x14ac:dyDescent="0.2">
      <c r="A200" s="40" t="s">
        <v>107</v>
      </c>
      <c r="B200" s="26" t="s">
        <v>114</v>
      </c>
      <c r="C200" s="68" t="s">
        <v>166</v>
      </c>
      <c r="D200" s="21">
        <v>135.47999999999999</v>
      </c>
      <c r="E200" s="93"/>
      <c r="F200" s="25">
        <f t="shared" ref="F200" si="25">E200*D200</f>
        <v>0</v>
      </c>
      <c r="G200" s="91"/>
      <c r="H200" s="23">
        <f t="shared" ref="H200" si="26">G200*D200</f>
        <v>0</v>
      </c>
      <c r="I200" s="24">
        <f t="shared" ref="I200" si="27">H200+F200</f>
        <v>0</v>
      </c>
      <c r="K200" s="32"/>
      <c r="L200" s="32"/>
      <c r="M200" s="32"/>
      <c r="N200" s="32"/>
      <c r="O200" s="32"/>
    </row>
    <row r="201" spans="1:15" x14ac:dyDescent="0.2">
      <c r="A201" s="40"/>
      <c r="B201" s="26"/>
      <c r="C201" s="68"/>
      <c r="D201" s="21"/>
      <c r="E201" s="93"/>
      <c r="F201" s="25"/>
      <c r="G201" s="91"/>
      <c r="H201" s="23"/>
      <c r="I201" s="24"/>
      <c r="K201" s="32"/>
      <c r="L201" s="32"/>
      <c r="M201" s="32"/>
      <c r="N201" s="32"/>
      <c r="O201" s="32"/>
    </row>
    <row r="202" spans="1:15" x14ac:dyDescent="0.2">
      <c r="A202" s="40"/>
      <c r="B202" s="26"/>
      <c r="C202" s="68"/>
      <c r="D202" s="21"/>
      <c r="E202" s="93"/>
      <c r="F202" s="25"/>
      <c r="G202" s="91"/>
      <c r="H202" s="23"/>
      <c r="I202" s="24"/>
      <c r="K202" s="32"/>
      <c r="L202" s="32"/>
      <c r="M202" s="32"/>
      <c r="N202" s="32"/>
      <c r="O202" s="32"/>
    </row>
    <row r="203" spans="1:15" x14ac:dyDescent="0.2">
      <c r="A203" s="40"/>
      <c r="B203" s="26"/>
      <c r="C203" s="68"/>
      <c r="D203" s="21"/>
      <c r="E203" s="93"/>
      <c r="F203" s="25"/>
      <c r="G203" s="91"/>
      <c r="H203" s="23"/>
      <c r="I203" s="24"/>
      <c r="K203" s="32"/>
      <c r="L203" s="32"/>
      <c r="M203" s="32"/>
      <c r="N203" s="32"/>
      <c r="O203" s="32"/>
    </row>
    <row r="204" spans="1:15" x14ac:dyDescent="0.2">
      <c r="A204" s="40"/>
      <c r="B204" s="26"/>
      <c r="C204" s="68"/>
      <c r="D204" s="21"/>
      <c r="E204" s="93"/>
      <c r="F204" s="25"/>
      <c r="G204" s="91"/>
      <c r="H204" s="23"/>
      <c r="I204" s="24"/>
      <c r="K204" s="32"/>
      <c r="L204" s="32"/>
      <c r="M204" s="32"/>
      <c r="N204" s="32"/>
      <c r="O204" s="32"/>
    </row>
    <row r="205" spans="1:15" x14ac:dyDescent="0.2">
      <c r="A205" s="40"/>
      <c r="B205" s="26"/>
      <c r="C205" s="68"/>
      <c r="D205" s="21"/>
      <c r="E205" s="93"/>
      <c r="F205" s="25"/>
      <c r="G205" s="91"/>
      <c r="H205" s="23"/>
      <c r="I205" s="24"/>
      <c r="K205" s="32"/>
      <c r="L205" s="32"/>
      <c r="M205" s="32"/>
      <c r="N205" s="32"/>
      <c r="O205" s="32"/>
    </row>
    <row r="206" spans="1:15" x14ac:dyDescent="0.2">
      <c r="A206" s="40"/>
      <c r="B206" s="26"/>
      <c r="C206" s="68"/>
      <c r="D206" s="21"/>
      <c r="E206" s="93"/>
      <c r="F206" s="25"/>
      <c r="G206" s="91"/>
      <c r="H206" s="23"/>
      <c r="I206" s="24"/>
      <c r="K206" s="32"/>
      <c r="L206" s="32"/>
      <c r="M206" s="32"/>
      <c r="N206" s="32"/>
      <c r="O206" s="32"/>
    </row>
    <row r="207" spans="1:15" x14ac:dyDescent="0.2">
      <c r="A207" s="40"/>
      <c r="B207" s="26"/>
      <c r="C207" s="68"/>
      <c r="D207" s="21"/>
      <c r="E207" s="93"/>
      <c r="F207" s="25"/>
      <c r="G207" s="91"/>
      <c r="H207" s="23"/>
      <c r="I207" s="24"/>
      <c r="K207" s="32"/>
      <c r="L207" s="32"/>
      <c r="M207" s="32"/>
      <c r="N207" s="32"/>
      <c r="O207" s="32"/>
    </row>
    <row r="208" spans="1:15" x14ac:dyDescent="0.2">
      <c r="A208" s="40"/>
      <c r="B208" s="26"/>
      <c r="C208" s="68"/>
      <c r="D208" s="21"/>
      <c r="E208" s="93"/>
      <c r="F208" s="25"/>
      <c r="G208" s="91"/>
      <c r="H208" s="23"/>
      <c r="I208" s="24"/>
      <c r="K208" s="32"/>
      <c r="L208" s="32"/>
      <c r="M208" s="32"/>
      <c r="N208" s="32"/>
      <c r="O208" s="32"/>
    </row>
    <row r="209" spans="1:15" x14ac:dyDescent="0.2">
      <c r="A209" s="40"/>
      <c r="B209" s="26"/>
      <c r="C209" s="68"/>
      <c r="D209" s="21"/>
      <c r="E209" s="93"/>
      <c r="F209" s="25"/>
      <c r="G209" s="91"/>
      <c r="H209" s="23"/>
      <c r="I209" s="24"/>
      <c r="K209" s="32"/>
      <c r="L209" s="32"/>
      <c r="M209" s="32"/>
      <c r="N209" s="32"/>
      <c r="O209" s="32"/>
    </row>
    <row r="210" spans="1:15" x14ac:dyDescent="0.2">
      <c r="A210" s="40"/>
      <c r="B210" s="26"/>
      <c r="C210" s="68"/>
      <c r="D210" s="21"/>
      <c r="E210" s="93"/>
      <c r="F210" s="25"/>
      <c r="G210" s="91"/>
      <c r="H210" s="23"/>
      <c r="I210" s="24"/>
      <c r="K210" s="32"/>
      <c r="L210" s="32"/>
      <c r="M210" s="32"/>
      <c r="N210" s="32"/>
      <c r="O210" s="32"/>
    </row>
    <row r="211" spans="1:15" x14ac:dyDescent="0.2">
      <c r="A211" s="40"/>
      <c r="B211" s="26"/>
      <c r="C211" s="68"/>
      <c r="D211" s="21"/>
      <c r="E211" s="93"/>
      <c r="F211" s="25"/>
      <c r="G211" s="91"/>
      <c r="H211" s="23"/>
      <c r="I211" s="24"/>
      <c r="K211" s="32"/>
      <c r="L211" s="32"/>
      <c r="M211" s="32"/>
      <c r="N211" s="32"/>
      <c r="O211" s="32"/>
    </row>
    <row r="212" spans="1:15" ht="7.5" customHeight="1" x14ac:dyDescent="0.2">
      <c r="A212" s="40"/>
      <c r="B212" s="26"/>
      <c r="C212" s="68"/>
      <c r="D212" s="21"/>
      <c r="E212" s="93"/>
      <c r="F212" s="25"/>
      <c r="G212" s="91"/>
      <c r="H212" s="23"/>
      <c r="I212" s="24"/>
      <c r="K212" s="32"/>
      <c r="L212" s="32"/>
      <c r="M212" s="32"/>
      <c r="N212" s="32"/>
      <c r="O212" s="32"/>
    </row>
    <row r="213" spans="1:15" x14ac:dyDescent="0.2">
      <c r="A213" s="40"/>
      <c r="B213" s="26"/>
      <c r="C213" s="68"/>
      <c r="D213" s="21"/>
      <c r="E213" s="93"/>
      <c r="F213" s="25"/>
      <c r="G213" s="91"/>
      <c r="H213" s="23"/>
      <c r="I213" s="24"/>
      <c r="K213" s="32"/>
      <c r="L213" s="32"/>
      <c r="M213" s="32"/>
      <c r="N213" s="32"/>
      <c r="O213" s="32"/>
    </row>
    <row r="214" spans="1:15" x14ac:dyDescent="0.2">
      <c r="A214" s="40"/>
      <c r="B214" s="26"/>
      <c r="C214" s="68"/>
      <c r="D214" s="21"/>
      <c r="E214" s="93"/>
      <c r="F214" s="25"/>
      <c r="G214" s="91"/>
      <c r="H214" s="23"/>
      <c r="I214" s="24"/>
      <c r="K214" s="32"/>
      <c r="L214" s="32"/>
      <c r="M214" s="32"/>
      <c r="N214" s="32"/>
      <c r="O214" s="32"/>
    </row>
    <row r="215" spans="1:15" x14ac:dyDescent="0.2">
      <c r="A215" s="40"/>
      <c r="B215" s="26"/>
      <c r="C215" s="68"/>
      <c r="D215" s="21"/>
      <c r="E215" s="93"/>
      <c r="F215" s="25"/>
      <c r="G215" s="91"/>
      <c r="H215" s="23"/>
      <c r="I215" s="24"/>
      <c r="K215" s="32"/>
      <c r="L215" s="32"/>
      <c r="M215" s="32"/>
      <c r="N215" s="32"/>
      <c r="O215" s="32"/>
    </row>
    <row r="216" spans="1:15" x14ac:dyDescent="0.2">
      <c r="A216" s="40"/>
      <c r="B216" s="26"/>
      <c r="C216" s="68"/>
      <c r="D216" s="21"/>
      <c r="E216" s="93"/>
      <c r="F216" s="25"/>
      <c r="G216" s="91"/>
      <c r="H216" s="23"/>
      <c r="I216" s="24"/>
      <c r="K216" s="32"/>
      <c r="L216" s="32"/>
      <c r="M216" s="32"/>
      <c r="N216" s="32"/>
      <c r="O216" s="32"/>
    </row>
    <row r="217" spans="1:15" x14ac:dyDescent="0.2">
      <c r="A217" s="40"/>
      <c r="B217" s="26"/>
      <c r="C217" s="68"/>
      <c r="D217" s="21"/>
      <c r="E217" s="93"/>
      <c r="F217" s="25"/>
      <c r="G217" s="91"/>
      <c r="H217" s="23"/>
      <c r="I217" s="24"/>
    </row>
    <row r="218" spans="1:15" ht="29.25" customHeight="1" x14ac:dyDescent="0.25">
      <c r="A218" s="127" t="s">
        <v>322</v>
      </c>
      <c r="B218" s="128"/>
      <c r="C218" s="128"/>
      <c r="D218" s="128"/>
      <c r="E218" s="85"/>
      <c r="F218" s="27"/>
      <c r="G218" s="87"/>
      <c r="H218" s="28"/>
      <c r="I218" s="29">
        <f>SUM(I200:I217)</f>
        <v>0</v>
      </c>
    </row>
    <row r="219" spans="1:15" x14ac:dyDescent="0.2">
      <c r="A219" s="20"/>
      <c r="B219" s="26"/>
      <c r="C219" s="66"/>
      <c r="D219" s="21"/>
      <c r="E219" s="93"/>
      <c r="F219" s="25"/>
      <c r="G219" s="91"/>
      <c r="H219" s="23"/>
      <c r="I219" s="24"/>
    </row>
    <row r="220" spans="1:15" ht="15.75" x14ac:dyDescent="0.2">
      <c r="A220" s="40"/>
      <c r="B220" s="31" t="s">
        <v>108</v>
      </c>
      <c r="C220" s="66"/>
      <c r="D220" s="21"/>
      <c r="E220" s="93"/>
      <c r="F220" s="25"/>
      <c r="G220" s="91"/>
      <c r="H220" s="23"/>
      <c r="I220" s="24"/>
    </row>
    <row r="221" spans="1:15" ht="15.75" x14ac:dyDescent="0.2">
      <c r="A221" s="40"/>
      <c r="B221" s="31" t="s">
        <v>97</v>
      </c>
      <c r="C221" s="66"/>
      <c r="D221" s="21"/>
      <c r="E221" s="93"/>
      <c r="F221" s="25"/>
      <c r="G221" s="91"/>
      <c r="H221" s="23"/>
      <c r="I221" s="24"/>
    </row>
    <row r="222" spans="1:15" ht="15.75" x14ac:dyDescent="0.25">
      <c r="A222" s="40">
        <v>7.1</v>
      </c>
      <c r="B222" s="30" t="s">
        <v>85</v>
      </c>
      <c r="C222" s="66"/>
      <c r="D222" s="21"/>
      <c r="E222" s="93"/>
      <c r="F222" s="25"/>
      <c r="G222" s="91"/>
      <c r="H222" s="23"/>
      <c r="I222" s="24"/>
    </row>
    <row r="223" spans="1:15" x14ac:dyDescent="0.2">
      <c r="A223" s="40"/>
      <c r="B223" s="26" t="s">
        <v>98</v>
      </c>
      <c r="C223" s="66"/>
      <c r="D223" s="21"/>
      <c r="E223" s="93"/>
      <c r="F223" s="25"/>
      <c r="G223" s="91"/>
      <c r="H223" s="23"/>
      <c r="I223" s="24"/>
    </row>
    <row r="224" spans="1:15" x14ac:dyDescent="0.2">
      <c r="A224" s="40"/>
      <c r="B224" s="26" t="s">
        <v>99</v>
      </c>
      <c r="C224" s="66"/>
      <c r="D224" s="21"/>
      <c r="E224" s="93"/>
      <c r="F224" s="25"/>
      <c r="G224" s="91"/>
      <c r="H224" s="23"/>
      <c r="I224" s="24"/>
    </row>
    <row r="225" spans="1:15" x14ac:dyDescent="0.2">
      <c r="A225" s="40"/>
      <c r="B225" s="26" t="s">
        <v>100</v>
      </c>
      <c r="C225" s="66"/>
      <c r="D225" s="21"/>
      <c r="E225" s="93"/>
      <c r="F225" s="25"/>
      <c r="G225" s="91"/>
      <c r="H225" s="23"/>
      <c r="I225" s="24"/>
    </row>
    <row r="226" spans="1:15" x14ac:dyDescent="0.2">
      <c r="A226" s="40"/>
      <c r="B226" s="26" t="s">
        <v>101</v>
      </c>
      <c r="C226" s="66"/>
      <c r="D226" s="21"/>
      <c r="E226" s="93"/>
      <c r="F226" s="25"/>
      <c r="G226" s="91"/>
      <c r="H226" s="23"/>
      <c r="I226" s="24"/>
    </row>
    <row r="227" spans="1:15" x14ac:dyDescent="0.2">
      <c r="A227" s="40"/>
      <c r="B227" s="26" t="s">
        <v>102</v>
      </c>
      <c r="C227" s="66"/>
      <c r="D227" s="21"/>
      <c r="E227" s="93"/>
      <c r="F227" s="25"/>
      <c r="G227" s="91"/>
      <c r="H227" s="23"/>
      <c r="I227" s="24"/>
    </row>
    <row r="228" spans="1:15" x14ac:dyDescent="0.2">
      <c r="A228" s="40"/>
      <c r="B228" s="26" t="s">
        <v>103</v>
      </c>
      <c r="C228" s="66"/>
      <c r="D228" s="21"/>
      <c r="E228" s="93"/>
      <c r="F228" s="25"/>
      <c r="G228" s="91"/>
      <c r="H228" s="23"/>
      <c r="I228" s="24"/>
    </row>
    <row r="229" spans="1:15" x14ac:dyDescent="0.2">
      <c r="A229" s="40"/>
      <c r="B229" s="26" t="s">
        <v>104</v>
      </c>
      <c r="C229" s="66"/>
      <c r="D229" s="21"/>
      <c r="E229" s="93"/>
      <c r="F229" s="25"/>
      <c r="G229" s="91"/>
      <c r="H229" s="23"/>
      <c r="I229" s="24"/>
    </row>
    <row r="230" spans="1:15" x14ac:dyDescent="0.2">
      <c r="A230" s="40"/>
      <c r="B230" s="26" t="s">
        <v>105</v>
      </c>
      <c r="C230" s="66"/>
      <c r="D230" s="21"/>
      <c r="E230" s="93"/>
      <c r="F230" s="25"/>
      <c r="G230" s="91"/>
      <c r="H230" s="23"/>
      <c r="I230" s="24"/>
    </row>
    <row r="231" spans="1:15" x14ac:dyDescent="0.2">
      <c r="A231" s="40"/>
      <c r="B231" s="26" t="s">
        <v>106</v>
      </c>
      <c r="C231" s="66"/>
      <c r="D231" s="21"/>
      <c r="E231" s="93"/>
      <c r="F231" s="25"/>
      <c r="G231" s="91"/>
      <c r="H231" s="23"/>
      <c r="I231" s="24"/>
    </row>
    <row r="232" spans="1:15" x14ac:dyDescent="0.2">
      <c r="A232" s="40"/>
      <c r="B232" s="26"/>
      <c r="C232" s="66"/>
      <c r="D232" s="21"/>
      <c r="E232" s="93"/>
      <c r="F232" s="25"/>
      <c r="G232" s="91"/>
      <c r="H232" s="23"/>
      <c r="I232" s="24"/>
    </row>
    <row r="233" spans="1:15" ht="15.75" x14ac:dyDescent="0.25">
      <c r="A233" s="40">
        <v>7.2</v>
      </c>
      <c r="B233" s="30" t="s">
        <v>219</v>
      </c>
      <c r="C233" s="66"/>
      <c r="D233" s="21"/>
      <c r="E233" s="93"/>
      <c r="F233" s="25"/>
      <c r="G233" s="91"/>
      <c r="H233" s="23"/>
      <c r="I233" s="24"/>
    </row>
    <row r="234" spans="1:15" ht="38.25" x14ac:dyDescent="0.2">
      <c r="A234" s="40"/>
      <c r="B234" s="100" t="s">
        <v>414</v>
      </c>
      <c r="C234" s="66"/>
      <c r="D234" s="21"/>
      <c r="E234" s="93"/>
      <c r="F234" s="25"/>
      <c r="G234" s="91"/>
      <c r="H234" s="23"/>
      <c r="I234" s="24"/>
    </row>
    <row r="235" spans="1:15" x14ac:dyDescent="0.2">
      <c r="A235" s="40"/>
      <c r="B235" s="26"/>
      <c r="C235" s="66"/>
      <c r="D235" s="21"/>
      <c r="E235" s="93"/>
      <c r="F235" s="25"/>
      <c r="G235" s="91"/>
      <c r="H235" s="23"/>
      <c r="I235" s="24"/>
    </row>
    <row r="236" spans="1:15" ht="25.5" x14ac:dyDescent="0.2">
      <c r="A236" s="41" t="s">
        <v>115</v>
      </c>
      <c r="B236" s="99" t="s">
        <v>220</v>
      </c>
      <c r="C236" s="70" t="s">
        <v>166</v>
      </c>
      <c r="D236" s="42">
        <v>420.4</v>
      </c>
      <c r="E236" s="95"/>
      <c r="F236" s="43">
        <f t="shared" ref="F236:F239" si="28">E236*D236</f>
        <v>0</v>
      </c>
      <c r="G236" s="92"/>
      <c r="H236" s="44">
        <f t="shared" ref="H236:H239" si="29">G236*D236</f>
        <v>0</v>
      </c>
      <c r="I236" s="45">
        <f t="shared" ref="I236:I239" si="30">H236+F236</f>
        <v>0</v>
      </c>
      <c r="K236" s="32"/>
      <c r="L236" s="32"/>
      <c r="M236" s="32"/>
      <c r="N236" s="32"/>
      <c r="O236" s="32"/>
    </row>
    <row r="237" spans="1:15" ht="25.5" x14ac:dyDescent="0.2">
      <c r="A237" s="41" t="s">
        <v>116</v>
      </c>
      <c r="B237" s="100" t="s">
        <v>320</v>
      </c>
      <c r="C237" s="70" t="s">
        <v>166</v>
      </c>
      <c r="D237" s="42">
        <v>420.4</v>
      </c>
      <c r="E237" s="95"/>
      <c r="F237" s="43">
        <f t="shared" si="28"/>
        <v>0</v>
      </c>
      <c r="G237" s="92"/>
      <c r="H237" s="44">
        <f t="shared" si="29"/>
        <v>0</v>
      </c>
      <c r="I237" s="45">
        <f t="shared" si="30"/>
        <v>0</v>
      </c>
    </row>
    <row r="238" spans="1:15" ht="25.5" x14ac:dyDescent="0.2">
      <c r="A238" s="41" t="s">
        <v>117</v>
      </c>
      <c r="B238" s="99" t="s">
        <v>221</v>
      </c>
      <c r="C238" s="70" t="s">
        <v>166</v>
      </c>
      <c r="D238" s="42">
        <v>420.4</v>
      </c>
      <c r="E238" s="95"/>
      <c r="F238" s="43">
        <f t="shared" si="28"/>
        <v>0</v>
      </c>
      <c r="G238" s="92"/>
      <c r="H238" s="44">
        <f t="shared" si="29"/>
        <v>0</v>
      </c>
      <c r="I238" s="45">
        <f t="shared" si="30"/>
        <v>0</v>
      </c>
    </row>
    <row r="239" spans="1:15" x14ac:dyDescent="0.2">
      <c r="A239" s="41" t="s">
        <v>392</v>
      </c>
      <c r="B239" s="99" t="s">
        <v>391</v>
      </c>
      <c r="C239" s="66" t="s">
        <v>9</v>
      </c>
      <c r="D239" s="42">
        <v>2</v>
      </c>
      <c r="E239" s="95"/>
      <c r="F239" s="43">
        <f t="shared" si="28"/>
        <v>0</v>
      </c>
      <c r="G239" s="92"/>
      <c r="H239" s="44">
        <f t="shared" si="29"/>
        <v>0</v>
      </c>
      <c r="I239" s="45">
        <f t="shared" si="30"/>
        <v>0</v>
      </c>
    </row>
    <row r="240" spans="1:15" x14ac:dyDescent="0.2">
      <c r="A240" s="41"/>
      <c r="B240" s="99"/>
      <c r="C240" s="66"/>
      <c r="D240" s="42"/>
      <c r="E240" s="95"/>
      <c r="F240" s="43"/>
      <c r="G240" s="92"/>
      <c r="H240" s="44"/>
      <c r="I240" s="45"/>
    </row>
    <row r="241" spans="1:9" x14ac:dyDescent="0.2">
      <c r="A241" s="41"/>
      <c r="B241" s="99"/>
      <c r="C241" s="66"/>
      <c r="D241" s="42"/>
      <c r="E241" s="95"/>
      <c r="F241" s="43"/>
      <c r="G241" s="92"/>
      <c r="H241" s="44"/>
      <c r="I241" s="45"/>
    </row>
    <row r="242" spans="1:9" x14ac:dyDescent="0.2">
      <c r="A242" s="41"/>
      <c r="B242" s="99"/>
      <c r="C242" s="66"/>
      <c r="D242" s="42"/>
      <c r="E242" s="95"/>
      <c r="F242" s="43"/>
      <c r="G242" s="92"/>
      <c r="H242" s="44"/>
      <c r="I242" s="45"/>
    </row>
    <row r="243" spans="1:9" x14ac:dyDescent="0.2">
      <c r="A243" s="41"/>
      <c r="B243" s="99"/>
      <c r="C243" s="66"/>
      <c r="D243" s="42"/>
      <c r="E243" s="95"/>
      <c r="F243" s="43"/>
      <c r="G243" s="92"/>
      <c r="H243" s="44"/>
      <c r="I243" s="45"/>
    </row>
    <row r="244" spans="1:9" x14ac:dyDescent="0.2">
      <c r="A244" s="41"/>
      <c r="B244" s="99"/>
      <c r="C244" s="66"/>
      <c r="D244" s="42"/>
      <c r="E244" s="95"/>
      <c r="F244" s="43"/>
      <c r="G244" s="92"/>
      <c r="H244" s="44"/>
      <c r="I244" s="45"/>
    </row>
    <row r="245" spans="1:9" x14ac:dyDescent="0.2">
      <c r="A245" s="41"/>
      <c r="B245" s="99"/>
      <c r="C245" s="66"/>
      <c r="D245" s="42"/>
      <c r="E245" s="95"/>
      <c r="F245" s="43"/>
      <c r="G245" s="92"/>
      <c r="H245" s="44"/>
      <c r="I245" s="45"/>
    </row>
    <row r="246" spans="1:9" x14ac:dyDescent="0.2">
      <c r="A246" s="41"/>
      <c r="B246" s="99"/>
      <c r="C246" s="66"/>
      <c r="D246" s="42"/>
      <c r="E246" s="95"/>
      <c r="F246" s="43"/>
      <c r="G246" s="92"/>
      <c r="H246" s="44"/>
      <c r="I246" s="45"/>
    </row>
    <row r="247" spans="1:9" x14ac:dyDescent="0.2">
      <c r="A247" s="41"/>
      <c r="B247" s="99"/>
      <c r="C247" s="66"/>
      <c r="D247" s="42"/>
      <c r="E247" s="95"/>
      <c r="F247" s="43"/>
      <c r="G247" s="92"/>
      <c r="H247" s="44"/>
      <c r="I247" s="45"/>
    </row>
    <row r="248" spans="1:9" x14ac:dyDescent="0.2">
      <c r="A248" s="41"/>
      <c r="B248" s="99"/>
      <c r="C248" s="66"/>
      <c r="D248" s="42"/>
      <c r="E248" s="95"/>
      <c r="F248" s="43"/>
      <c r="G248" s="92"/>
      <c r="H248" s="44"/>
      <c r="I248" s="45"/>
    </row>
    <row r="249" spans="1:9" x14ac:dyDescent="0.2">
      <c r="A249" s="41"/>
      <c r="B249" s="99"/>
      <c r="C249" s="66"/>
      <c r="D249" s="42"/>
      <c r="E249" s="95"/>
      <c r="F249" s="43"/>
      <c r="G249" s="92"/>
      <c r="H249" s="44"/>
      <c r="I249" s="45"/>
    </row>
    <row r="250" spans="1:9" x14ac:dyDescent="0.2">
      <c r="A250" s="41"/>
      <c r="B250" s="99"/>
      <c r="C250" s="66"/>
      <c r="D250" s="42"/>
      <c r="E250" s="95"/>
      <c r="F250" s="43"/>
      <c r="G250" s="92"/>
      <c r="H250" s="44"/>
      <c r="I250" s="45"/>
    </row>
    <row r="251" spans="1:9" x14ac:dyDescent="0.2">
      <c r="A251" s="41"/>
      <c r="B251" s="99"/>
      <c r="C251" s="66"/>
      <c r="D251" s="42"/>
      <c r="E251" s="95"/>
      <c r="F251" s="43"/>
      <c r="G251" s="92"/>
      <c r="H251" s="44"/>
      <c r="I251" s="45"/>
    </row>
    <row r="252" spans="1:9" x14ac:dyDescent="0.2">
      <c r="A252" s="41"/>
      <c r="B252" s="99"/>
      <c r="C252" s="66"/>
      <c r="D252" s="42"/>
      <c r="E252" s="95"/>
      <c r="F252" s="43"/>
      <c r="G252" s="92"/>
      <c r="H252" s="44"/>
      <c r="I252" s="45"/>
    </row>
    <row r="253" spans="1:9" x14ac:dyDescent="0.2">
      <c r="A253" s="41"/>
      <c r="B253" s="99"/>
      <c r="C253" s="66"/>
      <c r="D253" s="42"/>
      <c r="E253" s="95"/>
      <c r="F253" s="43"/>
      <c r="G253" s="92"/>
      <c r="H253" s="44"/>
      <c r="I253" s="45"/>
    </row>
    <row r="254" spans="1:9" x14ac:dyDescent="0.2">
      <c r="A254" s="41"/>
      <c r="B254" s="99"/>
      <c r="C254" s="66"/>
      <c r="D254" s="42"/>
      <c r="E254" s="95"/>
      <c r="F254" s="43"/>
      <c r="G254" s="92"/>
      <c r="H254" s="44"/>
      <c r="I254" s="45"/>
    </row>
    <row r="255" spans="1:9" x14ac:dyDescent="0.2">
      <c r="A255" s="41"/>
      <c r="B255" s="99"/>
      <c r="C255" s="66"/>
      <c r="D255" s="42"/>
      <c r="E255" s="95"/>
      <c r="F255" s="43"/>
      <c r="G255" s="92"/>
      <c r="H255" s="44"/>
      <c r="I255" s="45"/>
    </row>
    <row r="256" spans="1:9" x14ac:dyDescent="0.2">
      <c r="A256" s="41"/>
      <c r="B256" s="99"/>
      <c r="C256" s="66"/>
      <c r="D256" s="42"/>
      <c r="E256" s="95"/>
      <c r="F256" s="43"/>
      <c r="G256" s="92"/>
      <c r="H256" s="44"/>
      <c r="I256" s="45"/>
    </row>
    <row r="257" spans="1:9" x14ac:dyDescent="0.2">
      <c r="A257" s="41"/>
      <c r="B257" s="99"/>
      <c r="C257" s="66"/>
      <c r="D257" s="42"/>
      <c r="E257" s="95"/>
      <c r="F257" s="43"/>
      <c r="G257" s="92"/>
      <c r="H257" s="44"/>
      <c r="I257" s="45"/>
    </row>
    <row r="258" spans="1:9" x14ac:dyDescent="0.2">
      <c r="A258" s="41"/>
      <c r="B258" s="99"/>
      <c r="C258" s="66"/>
      <c r="D258" s="42"/>
      <c r="E258" s="95"/>
      <c r="F258" s="43"/>
      <c r="G258" s="92"/>
      <c r="H258" s="44"/>
      <c r="I258" s="45"/>
    </row>
    <row r="259" spans="1:9" x14ac:dyDescent="0.2">
      <c r="A259" s="41"/>
      <c r="B259" s="99"/>
      <c r="C259" s="66"/>
      <c r="D259" s="42"/>
      <c r="E259" s="95"/>
      <c r="F259" s="43"/>
      <c r="G259" s="92"/>
      <c r="H259" s="44"/>
      <c r="I259" s="45"/>
    </row>
    <row r="260" spans="1:9" x14ac:dyDescent="0.2">
      <c r="A260" s="41"/>
      <c r="B260" s="99"/>
      <c r="C260" s="66"/>
      <c r="D260" s="42"/>
      <c r="E260" s="95"/>
      <c r="F260" s="43"/>
      <c r="G260" s="92"/>
      <c r="H260" s="44"/>
      <c r="I260" s="45"/>
    </row>
    <row r="261" spans="1:9" x14ac:dyDescent="0.2">
      <c r="A261" s="41"/>
      <c r="B261" s="99"/>
      <c r="C261" s="66"/>
      <c r="D261" s="42"/>
      <c r="E261" s="95"/>
      <c r="F261" s="43"/>
      <c r="G261" s="92"/>
      <c r="H261" s="44"/>
      <c r="I261" s="45"/>
    </row>
    <row r="262" spans="1:9" x14ac:dyDescent="0.2">
      <c r="A262" s="41"/>
      <c r="B262" s="99"/>
      <c r="C262" s="66"/>
      <c r="D262" s="42"/>
      <c r="E262" s="95"/>
      <c r="F262" s="43"/>
      <c r="G262" s="92"/>
      <c r="H262" s="44"/>
      <c r="I262" s="45"/>
    </row>
    <row r="263" spans="1:9" x14ac:dyDescent="0.2">
      <c r="A263" s="41"/>
      <c r="B263" s="99"/>
      <c r="C263" s="66"/>
      <c r="D263" s="42"/>
      <c r="E263" s="95"/>
      <c r="F263" s="43"/>
      <c r="G263" s="92"/>
      <c r="H263" s="44"/>
      <c r="I263" s="45"/>
    </row>
    <row r="264" spans="1:9" x14ac:dyDescent="0.2">
      <c r="A264" s="41"/>
      <c r="B264" s="99"/>
      <c r="C264" s="66"/>
      <c r="D264" s="42"/>
      <c r="E264" s="95"/>
      <c r="F264" s="43"/>
      <c r="G264" s="92"/>
      <c r="H264" s="44"/>
      <c r="I264" s="45"/>
    </row>
    <row r="265" spans="1:9" x14ac:dyDescent="0.2">
      <c r="A265" s="41"/>
      <c r="B265" s="99"/>
      <c r="C265" s="66"/>
      <c r="D265" s="42"/>
      <c r="E265" s="95"/>
      <c r="F265" s="43"/>
      <c r="G265" s="92"/>
      <c r="H265" s="44"/>
      <c r="I265" s="45"/>
    </row>
    <row r="266" spans="1:9" x14ac:dyDescent="0.2">
      <c r="A266" s="41"/>
      <c r="B266" s="99"/>
      <c r="C266" s="66"/>
      <c r="D266" s="42"/>
      <c r="E266" s="95"/>
      <c r="F266" s="43"/>
      <c r="G266" s="92"/>
      <c r="H266" s="44"/>
      <c r="I266" s="45"/>
    </row>
    <row r="267" spans="1:9" x14ac:dyDescent="0.2">
      <c r="A267" s="41"/>
      <c r="B267" s="99"/>
      <c r="C267" s="66"/>
      <c r="D267" s="42"/>
      <c r="E267" s="95"/>
      <c r="F267" s="43"/>
      <c r="G267" s="92"/>
      <c r="H267" s="44"/>
      <c r="I267" s="45"/>
    </row>
    <row r="268" spans="1:9" x14ac:dyDescent="0.2">
      <c r="A268" s="41"/>
      <c r="B268" s="99"/>
      <c r="C268" s="66"/>
      <c r="D268" s="42"/>
      <c r="E268" s="95"/>
      <c r="F268" s="43"/>
      <c r="G268" s="92"/>
      <c r="H268" s="44"/>
      <c r="I268" s="45"/>
    </row>
    <row r="269" spans="1:9" x14ac:dyDescent="0.2">
      <c r="A269" s="41"/>
      <c r="B269" s="99"/>
      <c r="C269" s="66"/>
      <c r="D269" s="42"/>
      <c r="E269" s="95"/>
      <c r="F269" s="43"/>
      <c r="G269" s="92"/>
      <c r="H269" s="44"/>
      <c r="I269" s="45"/>
    </row>
    <row r="270" spans="1:9" x14ac:dyDescent="0.2">
      <c r="A270" s="41"/>
      <c r="B270" s="99"/>
      <c r="C270" s="66"/>
      <c r="D270" s="42"/>
      <c r="E270" s="95"/>
      <c r="F270" s="43"/>
      <c r="G270" s="92"/>
      <c r="H270" s="44"/>
      <c r="I270" s="45"/>
    </row>
    <row r="271" spans="1:9" x14ac:dyDescent="0.2">
      <c r="A271" s="41"/>
      <c r="B271" s="99"/>
      <c r="C271" s="66"/>
      <c r="D271" s="42"/>
      <c r="E271" s="95"/>
      <c r="F271" s="43"/>
      <c r="G271" s="92"/>
      <c r="H271" s="44"/>
      <c r="I271" s="45"/>
    </row>
    <row r="272" spans="1:9" x14ac:dyDescent="0.2">
      <c r="A272" s="41"/>
      <c r="B272" s="99"/>
      <c r="C272" s="66"/>
      <c r="D272" s="42"/>
      <c r="E272" s="95"/>
      <c r="F272" s="43"/>
      <c r="G272" s="92"/>
      <c r="H272" s="44"/>
      <c r="I272" s="45"/>
    </row>
    <row r="273" spans="1:9" x14ac:dyDescent="0.2">
      <c r="A273" s="41"/>
      <c r="B273" s="99"/>
      <c r="C273" s="66"/>
      <c r="D273" s="42"/>
      <c r="E273" s="95"/>
      <c r="F273" s="43"/>
      <c r="G273" s="92"/>
      <c r="H273" s="44"/>
      <c r="I273" s="45"/>
    </row>
    <row r="274" spans="1:9" x14ac:dyDescent="0.2">
      <c r="A274" s="41"/>
      <c r="B274" s="99"/>
      <c r="C274" s="66"/>
      <c r="D274" s="42"/>
      <c r="E274" s="95"/>
      <c r="F274" s="43"/>
      <c r="G274" s="92"/>
      <c r="H274" s="44"/>
      <c r="I274" s="45"/>
    </row>
    <row r="275" spans="1:9" x14ac:dyDescent="0.2">
      <c r="A275" s="41"/>
      <c r="B275" s="99"/>
      <c r="C275" s="66"/>
      <c r="D275" s="42"/>
      <c r="E275" s="95"/>
      <c r="F275" s="43"/>
      <c r="G275" s="92"/>
      <c r="H275" s="44"/>
      <c r="I275" s="45"/>
    </row>
    <row r="276" spans="1:9" x14ac:dyDescent="0.2">
      <c r="A276" s="41"/>
      <c r="B276" s="99"/>
      <c r="C276" s="66"/>
      <c r="D276" s="42"/>
      <c r="E276" s="95"/>
      <c r="F276" s="43"/>
      <c r="G276" s="92"/>
      <c r="H276" s="44"/>
      <c r="I276" s="45"/>
    </row>
    <row r="277" spans="1:9" x14ac:dyDescent="0.2">
      <c r="A277" s="41"/>
      <c r="B277" s="99"/>
      <c r="C277" s="66"/>
      <c r="D277" s="42"/>
      <c r="E277" s="95"/>
      <c r="F277" s="43"/>
      <c r="G277" s="92"/>
      <c r="H277" s="44"/>
      <c r="I277" s="45"/>
    </row>
    <row r="278" spans="1:9" x14ac:dyDescent="0.2">
      <c r="A278" s="41"/>
      <c r="B278" s="99"/>
      <c r="C278" s="66"/>
      <c r="D278" s="42"/>
      <c r="E278" s="95"/>
      <c r="F278" s="43"/>
      <c r="G278" s="92"/>
      <c r="H278" s="44"/>
      <c r="I278" s="45"/>
    </row>
    <row r="279" spans="1:9" x14ac:dyDescent="0.2">
      <c r="A279" s="41"/>
      <c r="B279" s="99"/>
      <c r="C279" s="66"/>
      <c r="D279" s="42"/>
      <c r="E279" s="95"/>
      <c r="F279" s="43"/>
      <c r="G279" s="92"/>
      <c r="H279" s="44"/>
      <c r="I279" s="45"/>
    </row>
    <row r="280" spans="1:9" x14ac:dyDescent="0.2">
      <c r="A280" s="41"/>
      <c r="B280" s="99"/>
      <c r="C280" s="66"/>
      <c r="D280" s="42"/>
      <c r="E280" s="95"/>
      <c r="F280" s="43"/>
      <c r="G280" s="92"/>
      <c r="H280" s="44"/>
      <c r="I280" s="45"/>
    </row>
    <row r="281" spans="1:9" x14ac:dyDescent="0.2">
      <c r="A281" s="41"/>
      <c r="B281" s="99"/>
      <c r="C281" s="66"/>
      <c r="D281" s="42"/>
      <c r="E281" s="95"/>
      <c r="F281" s="43"/>
      <c r="G281" s="92"/>
      <c r="H281" s="44"/>
      <c r="I281" s="45"/>
    </row>
    <row r="282" spans="1:9" x14ac:dyDescent="0.2">
      <c r="A282" s="41"/>
      <c r="B282" s="99"/>
      <c r="C282" s="66"/>
      <c r="D282" s="42"/>
      <c r="E282" s="95"/>
      <c r="F282" s="43"/>
      <c r="G282" s="92"/>
      <c r="H282" s="44"/>
      <c r="I282" s="45"/>
    </row>
    <row r="283" spans="1:9" x14ac:dyDescent="0.2">
      <c r="A283" s="41"/>
      <c r="B283" s="99"/>
      <c r="C283" s="66"/>
      <c r="D283" s="42"/>
      <c r="E283" s="95"/>
      <c r="F283" s="43"/>
      <c r="G283" s="92"/>
      <c r="H283" s="44"/>
      <c r="I283" s="45"/>
    </row>
    <row r="284" spans="1:9" x14ac:dyDescent="0.2">
      <c r="A284" s="41"/>
      <c r="B284" s="99"/>
      <c r="C284" s="66"/>
      <c r="D284" s="42"/>
      <c r="E284" s="95"/>
      <c r="F284" s="43"/>
      <c r="G284" s="92"/>
      <c r="H284" s="44"/>
      <c r="I284" s="45"/>
    </row>
    <row r="285" spans="1:9" x14ac:dyDescent="0.2">
      <c r="A285" s="41"/>
      <c r="B285" s="99"/>
      <c r="C285" s="66"/>
      <c r="D285" s="42"/>
      <c r="E285" s="95"/>
      <c r="F285" s="43"/>
      <c r="G285" s="92"/>
      <c r="H285" s="44"/>
      <c r="I285" s="45"/>
    </row>
    <row r="286" spans="1:9" x14ac:dyDescent="0.2">
      <c r="A286" s="41"/>
      <c r="B286" s="99"/>
      <c r="C286" s="66"/>
      <c r="D286" s="42"/>
      <c r="E286" s="95"/>
      <c r="F286" s="43"/>
      <c r="G286" s="92"/>
      <c r="H286" s="44"/>
      <c r="I286" s="45"/>
    </row>
    <row r="287" spans="1:9" x14ac:dyDescent="0.2">
      <c r="A287" s="41"/>
      <c r="B287" s="99"/>
      <c r="C287" s="66"/>
      <c r="D287" s="42"/>
      <c r="E287" s="95"/>
      <c r="F287" s="43"/>
      <c r="G287" s="92"/>
      <c r="H287" s="44"/>
      <c r="I287" s="45"/>
    </row>
    <row r="288" spans="1:9" x14ac:dyDescent="0.2">
      <c r="A288" s="41"/>
      <c r="B288" s="100"/>
      <c r="C288" s="70"/>
      <c r="D288" s="42"/>
      <c r="E288" s="95"/>
      <c r="F288" s="43"/>
      <c r="G288" s="92"/>
      <c r="H288" s="44"/>
      <c r="I288" s="45"/>
    </row>
    <row r="289" spans="1:15" ht="29.25" customHeight="1" x14ac:dyDescent="0.25">
      <c r="A289" s="127" t="s">
        <v>153</v>
      </c>
      <c r="B289" s="128"/>
      <c r="C289" s="128"/>
      <c r="D289" s="128"/>
      <c r="E289" s="85"/>
      <c r="F289" s="27"/>
      <c r="G289" s="87"/>
      <c r="H289" s="36"/>
      <c r="I289" s="29">
        <f>SUM(I236:I288)</f>
        <v>0</v>
      </c>
    </row>
    <row r="290" spans="1:15" x14ac:dyDescent="0.2">
      <c r="A290" s="20"/>
      <c r="B290" s="26"/>
      <c r="C290" s="66"/>
      <c r="D290" s="21"/>
      <c r="E290" s="93"/>
      <c r="F290" s="25"/>
      <c r="G290" s="91"/>
      <c r="H290" s="23"/>
      <c r="I290" s="24"/>
    </row>
    <row r="291" spans="1:15" ht="15.75" x14ac:dyDescent="0.2">
      <c r="A291" s="40"/>
      <c r="B291" s="31" t="s">
        <v>128</v>
      </c>
      <c r="C291" s="66"/>
      <c r="D291" s="21"/>
      <c r="E291" s="93"/>
      <c r="F291" s="25"/>
      <c r="G291" s="91"/>
      <c r="H291" s="23"/>
      <c r="I291" s="45"/>
    </row>
    <row r="292" spans="1:15" ht="15.75" x14ac:dyDescent="0.2">
      <c r="A292" s="40"/>
      <c r="B292" s="109" t="s">
        <v>309</v>
      </c>
      <c r="C292" s="66"/>
      <c r="D292" s="21"/>
      <c r="E292" s="93"/>
      <c r="F292" s="25"/>
      <c r="G292" s="91"/>
      <c r="H292" s="23"/>
      <c r="I292" s="45"/>
    </row>
    <row r="293" spans="1:15" ht="15.75" x14ac:dyDescent="0.25">
      <c r="A293" s="40">
        <v>8.1</v>
      </c>
      <c r="B293" s="30" t="s">
        <v>85</v>
      </c>
      <c r="C293" s="66"/>
      <c r="D293" s="21"/>
      <c r="E293" s="93"/>
      <c r="F293" s="25"/>
      <c r="G293" s="91"/>
      <c r="H293" s="23"/>
      <c r="I293" s="45"/>
    </row>
    <row r="294" spans="1:15" ht="25.5" x14ac:dyDescent="0.2">
      <c r="A294" s="40"/>
      <c r="B294" s="99" t="s">
        <v>406</v>
      </c>
      <c r="C294" s="66"/>
      <c r="D294" s="21"/>
      <c r="E294" s="93"/>
      <c r="F294" s="25"/>
      <c r="G294" s="91"/>
      <c r="H294" s="23"/>
      <c r="I294" s="45"/>
    </row>
    <row r="295" spans="1:15" ht="38.25" x14ac:dyDescent="0.2">
      <c r="A295" s="40"/>
      <c r="B295" s="99" t="s">
        <v>401</v>
      </c>
      <c r="C295" s="66"/>
      <c r="D295" s="21"/>
      <c r="E295" s="93"/>
      <c r="F295" s="25"/>
      <c r="G295" s="91"/>
      <c r="H295" s="23"/>
      <c r="I295" s="45"/>
    </row>
    <row r="296" spans="1:15" ht="25.5" x14ac:dyDescent="0.2">
      <c r="A296" s="40"/>
      <c r="B296" s="99" t="s">
        <v>402</v>
      </c>
      <c r="C296" s="66"/>
      <c r="D296" s="21"/>
      <c r="E296" s="93"/>
      <c r="F296" s="25"/>
      <c r="G296" s="91"/>
      <c r="H296" s="23"/>
      <c r="I296" s="45"/>
    </row>
    <row r="297" spans="1:15" ht="38.25" x14ac:dyDescent="0.2">
      <c r="A297" s="40"/>
      <c r="B297" s="100" t="s">
        <v>403</v>
      </c>
      <c r="C297" s="66"/>
      <c r="D297" s="21"/>
      <c r="E297" s="93"/>
      <c r="F297" s="25"/>
      <c r="G297" s="91"/>
      <c r="H297" s="23"/>
      <c r="I297" s="45"/>
    </row>
    <row r="298" spans="1:15" x14ac:dyDescent="0.2">
      <c r="A298" s="40"/>
      <c r="B298" s="97" t="s">
        <v>404</v>
      </c>
      <c r="C298" s="66"/>
      <c r="D298" s="21"/>
      <c r="E298" s="93"/>
      <c r="F298" s="25"/>
      <c r="G298" s="91"/>
      <c r="H298" s="23"/>
      <c r="I298" s="45"/>
    </row>
    <row r="299" spans="1:15" ht="25.5" x14ac:dyDescent="0.2">
      <c r="A299" s="40"/>
      <c r="B299" s="99" t="s">
        <v>405</v>
      </c>
      <c r="C299" s="66"/>
      <c r="D299" s="21"/>
      <c r="E299" s="93"/>
      <c r="F299" s="25"/>
      <c r="G299" s="91"/>
      <c r="H299" s="23"/>
      <c r="I299" s="45"/>
    </row>
    <row r="300" spans="1:15" x14ac:dyDescent="0.2">
      <c r="A300" s="40"/>
      <c r="B300" s="99" t="s">
        <v>407</v>
      </c>
      <c r="C300" s="66"/>
      <c r="D300" s="21"/>
      <c r="E300" s="93"/>
      <c r="F300" s="25"/>
      <c r="G300" s="91"/>
      <c r="H300" s="23"/>
      <c r="I300" s="45"/>
    </row>
    <row r="301" spans="1:15" x14ac:dyDescent="0.2">
      <c r="A301" s="40"/>
      <c r="B301" s="97"/>
      <c r="C301" s="66"/>
      <c r="D301" s="21"/>
      <c r="E301" s="93"/>
      <c r="F301" s="25"/>
      <c r="G301" s="91"/>
      <c r="H301" s="23"/>
      <c r="I301" s="45"/>
    </row>
    <row r="302" spans="1:15" ht="15.75" x14ac:dyDescent="0.25">
      <c r="A302" s="40">
        <v>8.1999999999999993</v>
      </c>
      <c r="B302" s="30" t="s">
        <v>308</v>
      </c>
      <c r="C302" s="66"/>
      <c r="D302" s="21"/>
      <c r="E302" s="93"/>
      <c r="F302" s="25"/>
      <c r="G302" s="91"/>
      <c r="H302" s="23"/>
      <c r="I302" s="45"/>
    </row>
    <row r="303" spans="1:15" ht="25.5" x14ac:dyDescent="0.2">
      <c r="A303" s="40"/>
      <c r="B303" s="99" t="s">
        <v>310</v>
      </c>
      <c r="C303" s="66"/>
      <c r="D303" s="21"/>
      <c r="E303" s="93"/>
      <c r="F303" s="25"/>
      <c r="G303" s="91"/>
      <c r="H303" s="23"/>
      <c r="I303" s="45"/>
    </row>
    <row r="304" spans="1:15" x14ac:dyDescent="0.2">
      <c r="A304" s="40" t="s">
        <v>130</v>
      </c>
      <c r="B304" s="96" t="s">
        <v>311</v>
      </c>
      <c r="C304" s="66" t="s">
        <v>109</v>
      </c>
      <c r="D304" s="21">
        <v>42</v>
      </c>
      <c r="E304" s="93"/>
      <c r="F304" s="43">
        <f t="shared" ref="F304" si="31">E304*D304</f>
        <v>0</v>
      </c>
      <c r="G304" s="92"/>
      <c r="H304" s="44">
        <f t="shared" ref="H304" si="32">G304*D304</f>
        <v>0</v>
      </c>
      <c r="I304" s="45">
        <f t="shared" ref="I304:I315" si="33">H304+F304</f>
        <v>0</v>
      </c>
      <c r="K304" s="89"/>
      <c r="L304" s="89"/>
      <c r="M304" s="89"/>
      <c r="N304" s="89"/>
      <c r="O304" s="89"/>
    </row>
    <row r="305" spans="1:15" x14ac:dyDescent="0.2">
      <c r="A305" s="40" t="s">
        <v>142</v>
      </c>
      <c r="B305" s="96" t="s">
        <v>312</v>
      </c>
      <c r="C305" s="66" t="s">
        <v>109</v>
      </c>
      <c r="D305" s="21">
        <v>2</v>
      </c>
      <c r="E305" s="93"/>
      <c r="F305" s="43">
        <f t="shared" ref="F305:F311" si="34">E305*D305</f>
        <v>0</v>
      </c>
      <c r="G305" s="92"/>
      <c r="H305" s="44">
        <f t="shared" ref="H305:H311" si="35">G305*D305</f>
        <v>0</v>
      </c>
      <c r="I305" s="45">
        <f t="shared" si="33"/>
        <v>0</v>
      </c>
      <c r="K305" s="89"/>
      <c r="L305" s="89"/>
      <c r="M305" s="89"/>
      <c r="N305" s="89"/>
      <c r="O305" s="89"/>
    </row>
    <row r="306" spans="1:15" x14ac:dyDescent="0.2">
      <c r="A306" s="40" t="s">
        <v>143</v>
      </c>
      <c r="B306" s="96" t="s">
        <v>408</v>
      </c>
      <c r="C306" s="66" t="s">
        <v>109</v>
      </c>
      <c r="D306" s="21">
        <v>5</v>
      </c>
      <c r="E306" s="93"/>
      <c r="F306" s="43">
        <f t="shared" si="34"/>
        <v>0</v>
      </c>
      <c r="G306" s="92"/>
      <c r="H306" s="44">
        <f t="shared" si="35"/>
        <v>0</v>
      </c>
      <c r="I306" s="45">
        <f t="shared" si="33"/>
        <v>0</v>
      </c>
    </row>
    <row r="307" spans="1:15" x14ac:dyDescent="0.2">
      <c r="A307" s="40" t="s">
        <v>167</v>
      </c>
      <c r="B307" s="96" t="s">
        <v>409</v>
      </c>
      <c r="C307" s="66" t="s">
        <v>109</v>
      </c>
      <c r="D307" s="21">
        <v>2</v>
      </c>
      <c r="E307" s="93"/>
      <c r="F307" s="43">
        <f t="shared" si="34"/>
        <v>0</v>
      </c>
      <c r="G307" s="92"/>
      <c r="H307" s="44">
        <f t="shared" si="35"/>
        <v>0</v>
      </c>
      <c r="I307" s="45">
        <f t="shared" si="33"/>
        <v>0</v>
      </c>
    </row>
    <row r="308" spans="1:15" x14ac:dyDescent="0.2">
      <c r="A308" s="40" t="s">
        <v>168</v>
      </c>
      <c r="B308" s="96" t="s">
        <v>410</v>
      </c>
      <c r="C308" s="66" t="s">
        <v>109</v>
      </c>
      <c r="D308" s="21">
        <v>23</v>
      </c>
      <c r="E308" s="93"/>
      <c r="F308" s="43">
        <f t="shared" si="34"/>
        <v>0</v>
      </c>
      <c r="G308" s="92"/>
      <c r="H308" s="44">
        <f t="shared" si="35"/>
        <v>0</v>
      </c>
      <c r="I308" s="45">
        <f t="shared" si="33"/>
        <v>0</v>
      </c>
    </row>
    <row r="309" spans="1:15" x14ac:dyDescent="0.2">
      <c r="A309" s="40" t="s">
        <v>169</v>
      </c>
      <c r="B309" s="96" t="s">
        <v>411</v>
      </c>
      <c r="C309" s="66" t="s">
        <v>109</v>
      </c>
      <c r="D309" s="21">
        <v>3</v>
      </c>
      <c r="E309" s="93"/>
      <c r="F309" s="43">
        <f t="shared" si="34"/>
        <v>0</v>
      </c>
      <c r="G309" s="92"/>
      <c r="H309" s="44">
        <f t="shared" si="35"/>
        <v>0</v>
      </c>
      <c r="I309" s="45">
        <f t="shared" si="33"/>
        <v>0</v>
      </c>
    </row>
    <row r="310" spans="1:15" ht="25.5" x14ac:dyDescent="0.2">
      <c r="A310" s="40" t="s">
        <v>235</v>
      </c>
      <c r="B310" s="102" t="s">
        <v>413</v>
      </c>
      <c r="C310" s="66" t="s">
        <v>9</v>
      </c>
      <c r="D310" s="21">
        <v>2</v>
      </c>
      <c r="E310" s="93"/>
      <c r="F310" s="43">
        <f t="shared" si="34"/>
        <v>0</v>
      </c>
      <c r="G310" s="92"/>
      <c r="H310" s="44">
        <f t="shared" si="35"/>
        <v>0</v>
      </c>
      <c r="I310" s="45">
        <f t="shared" si="33"/>
        <v>0</v>
      </c>
    </row>
    <row r="311" spans="1:15" x14ac:dyDescent="0.2">
      <c r="A311" s="40" t="s">
        <v>412</v>
      </c>
      <c r="B311" s="102" t="s">
        <v>379</v>
      </c>
      <c r="C311" s="66" t="s">
        <v>9</v>
      </c>
      <c r="D311" s="21">
        <v>4</v>
      </c>
      <c r="E311" s="93"/>
      <c r="F311" s="43">
        <f t="shared" si="34"/>
        <v>0</v>
      </c>
      <c r="G311" s="92"/>
      <c r="H311" s="44">
        <f t="shared" si="35"/>
        <v>0</v>
      </c>
      <c r="I311" s="45">
        <f t="shared" si="33"/>
        <v>0</v>
      </c>
    </row>
    <row r="312" spans="1:15" x14ac:dyDescent="0.2">
      <c r="A312" s="40"/>
      <c r="B312" s="26"/>
      <c r="C312" s="66"/>
      <c r="D312" s="21"/>
      <c r="E312" s="93"/>
      <c r="F312" s="43"/>
      <c r="G312" s="91"/>
      <c r="H312" s="44"/>
      <c r="I312" s="45"/>
    </row>
    <row r="313" spans="1:15" x14ac:dyDescent="0.2">
      <c r="A313" s="40">
        <v>8.3000000000000007</v>
      </c>
      <c r="B313" s="49" t="s">
        <v>118</v>
      </c>
      <c r="C313" s="66"/>
      <c r="D313" s="21"/>
      <c r="E313" s="93"/>
      <c r="F313" s="43"/>
      <c r="G313" s="91"/>
      <c r="H313" s="44"/>
      <c r="I313" s="45"/>
    </row>
    <row r="314" spans="1:15" x14ac:dyDescent="0.2">
      <c r="A314" s="40" t="s">
        <v>170</v>
      </c>
      <c r="B314" s="96" t="s">
        <v>236</v>
      </c>
      <c r="C314" s="66" t="s">
        <v>9</v>
      </c>
      <c r="D314" s="21">
        <v>27</v>
      </c>
      <c r="E314" s="93"/>
      <c r="F314" s="43">
        <f t="shared" ref="F314:F315" si="36">E314*D314</f>
        <v>0</v>
      </c>
      <c r="G314" s="92"/>
      <c r="H314" s="44">
        <f t="shared" ref="H314:H315" si="37">G314*D314</f>
        <v>0</v>
      </c>
      <c r="I314" s="45">
        <f t="shared" si="33"/>
        <v>0</v>
      </c>
    </row>
    <row r="315" spans="1:15" x14ac:dyDescent="0.2">
      <c r="A315" s="40" t="s">
        <v>378</v>
      </c>
      <c r="B315" s="102" t="s">
        <v>377</v>
      </c>
      <c r="C315" s="66" t="s">
        <v>9</v>
      </c>
      <c r="D315" s="21">
        <v>1</v>
      </c>
      <c r="E315" s="93"/>
      <c r="F315" s="43">
        <f t="shared" si="36"/>
        <v>0</v>
      </c>
      <c r="G315" s="92"/>
      <c r="H315" s="44">
        <f t="shared" si="37"/>
        <v>0</v>
      </c>
      <c r="I315" s="45">
        <f t="shared" si="33"/>
        <v>0</v>
      </c>
    </row>
    <row r="316" spans="1:15" x14ac:dyDescent="0.2">
      <c r="A316" s="40"/>
      <c r="B316" s="26"/>
      <c r="C316" s="66"/>
      <c r="D316" s="21"/>
      <c r="E316" s="93"/>
      <c r="F316" s="43"/>
      <c r="G316" s="91"/>
      <c r="H316" s="44"/>
      <c r="I316" s="45"/>
    </row>
    <row r="317" spans="1:15" x14ac:dyDescent="0.2">
      <c r="A317" s="40">
        <v>8.4</v>
      </c>
      <c r="B317" s="49" t="s">
        <v>119</v>
      </c>
      <c r="C317" s="66"/>
      <c r="D317" s="21"/>
      <c r="E317" s="93"/>
      <c r="F317" s="25"/>
      <c r="G317" s="91"/>
      <c r="H317" s="23"/>
      <c r="I317" s="45"/>
    </row>
    <row r="318" spans="1:15" x14ac:dyDescent="0.2">
      <c r="B318" s="48" t="s">
        <v>120</v>
      </c>
      <c r="C318" s="66"/>
      <c r="D318" s="21"/>
      <c r="E318" s="93"/>
      <c r="F318" s="25"/>
      <c r="G318" s="91"/>
      <c r="H318" s="23"/>
      <c r="I318" s="45">
        <f t="shared" ref="I318:I340" si="38">H318+F318</f>
        <v>0</v>
      </c>
    </row>
    <row r="319" spans="1:15" x14ac:dyDescent="0.2">
      <c r="A319" s="40" t="s">
        <v>240</v>
      </c>
      <c r="B319" s="48" t="s">
        <v>121</v>
      </c>
      <c r="C319" s="66" t="s">
        <v>9</v>
      </c>
      <c r="D319" s="21">
        <v>45</v>
      </c>
      <c r="E319" s="93"/>
      <c r="F319" s="43">
        <f t="shared" ref="F319:F325" si="39">E319*D319</f>
        <v>0</v>
      </c>
      <c r="G319" s="92"/>
      <c r="H319" s="44">
        <f t="shared" ref="H319:H325" si="40">G319*D319</f>
        <v>0</v>
      </c>
      <c r="I319" s="45">
        <f t="shared" si="38"/>
        <v>0</v>
      </c>
      <c r="K319" s="89"/>
      <c r="L319" s="89"/>
      <c r="M319" s="89"/>
      <c r="N319" s="89"/>
      <c r="O319" s="89"/>
    </row>
    <row r="320" spans="1:15" x14ac:dyDescent="0.2">
      <c r="A320" s="40" t="s">
        <v>241</v>
      </c>
      <c r="B320" s="48" t="s">
        <v>122</v>
      </c>
      <c r="C320" s="66" t="s">
        <v>9</v>
      </c>
      <c r="D320" s="21">
        <v>5</v>
      </c>
      <c r="E320" s="93"/>
      <c r="F320" s="43">
        <f t="shared" si="39"/>
        <v>0</v>
      </c>
      <c r="G320" s="92"/>
      <c r="H320" s="44">
        <f t="shared" si="40"/>
        <v>0</v>
      </c>
      <c r="I320" s="45">
        <f t="shared" si="38"/>
        <v>0</v>
      </c>
    </row>
    <row r="321" spans="1:15" x14ac:dyDescent="0.2">
      <c r="A321" s="40" t="s">
        <v>242</v>
      </c>
      <c r="B321" s="96" t="s">
        <v>222</v>
      </c>
      <c r="C321" s="66" t="s">
        <v>9</v>
      </c>
      <c r="D321" s="21">
        <v>4</v>
      </c>
      <c r="E321" s="93"/>
      <c r="F321" s="43">
        <f t="shared" si="39"/>
        <v>0</v>
      </c>
      <c r="G321" s="92"/>
      <c r="H321" s="44">
        <f t="shared" si="40"/>
        <v>0</v>
      </c>
      <c r="I321" s="45">
        <f t="shared" si="38"/>
        <v>0</v>
      </c>
    </row>
    <row r="322" spans="1:15" x14ac:dyDescent="0.2">
      <c r="A322" s="40" t="s">
        <v>243</v>
      </c>
      <c r="B322" s="96" t="s">
        <v>373</v>
      </c>
      <c r="C322" s="66" t="s">
        <v>9</v>
      </c>
      <c r="D322" s="21">
        <v>2</v>
      </c>
      <c r="E322" s="93"/>
      <c r="F322" s="43">
        <f t="shared" si="39"/>
        <v>0</v>
      </c>
      <c r="G322" s="92"/>
      <c r="H322" s="44">
        <f t="shared" si="40"/>
        <v>0</v>
      </c>
      <c r="I322" s="45">
        <f t="shared" si="38"/>
        <v>0</v>
      </c>
    </row>
    <row r="323" spans="1:15" x14ac:dyDescent="0.2">
      <c r="A323" s="40" t="s">
        <v>244</v>
      </c>
      <c r="B323" s="96" t="s">
        <v>237</v>
      </c>
      <c r="C323" s="66" t="s">
        <v>9</v>
      </c>
      <c r="D323" s="21">
        <v>6</v>
      </c>
      <c r="E323" s="93"/>
      <c r="F323" s="43">
        <f t="shared" si="39"/>
        <v>0</v>
      </c>
      <c r="G323" s="92"/>
      <c r="H323" s="44">
        <f t="shared" si="40"/>
        <v>0</v>
      </c>
      <c r="I323" s="45">
        <f t="shared" si="38"/>
        <v>0</v>
      </c>
    </row>
    <row r="324" spans="1:15" x14ac:dyDescent="0.2">
      <c r="A324" s="40" t="s">
        <v>245</v>
      </c>
      <c r="B324" s="96" t="s">
        <v>238</v>
      </c>
      <c r="C324" s="66" t="s">
        <v>9</v>
      </c>
      <c r="D324" s="21">
        <v>25</v>
      </c>
      <c r="E324" s="93"/>
      <c r="F324" s="43">
        <f t="shared" si="39"/>
        <v>0</v>
      </c>
      <c r="G324" s="92"/>
      <c r="H324" s="44">
        <f t="shared" si="40"/>
        <v>0</v>
      </c>
      <c r="I324" s="45">
        <f t="shared" si="38"/>
        <v>0</v>
      </c>
    </row>
    <row r="325" spans="1:15" x14ac:dyDescent="0.2">
      <c r="A325" s="40" t="s">
        <v>374</v>
      </c>
      <c r="B325" s="48" t="s">
        <v>123</v>
      </c>
      <c r="C325" s="66" t="s">
        <v>9</v>
      </c>
      <c r="D325" s="21">
        <v>1</v>
      </c>
      <c r="E325" s="93"/>
      <c r="F325" s="43">
        <f t="shared" si="39"/>
        <v>0</v>
      </c>
      <c r="G325" s="92"/>
      <c r="H325" s="44">
        <f t="shared" si="40"/>
        <v>0</v>
      </c>
      <c r="I325" s="45">
        <f t="shared" si="38"/>
        <v>0</v>
      </c>
    </row>
    <row r="326" spans="1:15" x14ac:dyDescent="0.2">
      <c r="A326" s="40"/>
      <c r="B326" s="26"/>
      <c r="C326" s="66"/>
      <c r="D326" s="21"/>
      <c r="E326" s="93"/>
      <c r="F326" s="25"/>
      <c r="G326" s="91"/>
      <c r="H326" s="23"/>
      <c r="I326" s="45"/>
    </row>
    <row r="327" spans="1:15" x14ac:dyDescent="0.2">
      <c r="A327" s="40">
        <v>8.5</v>
      </c>
      <c r="B327" s="49" t="s">
        <v>124</v>
      </c>
      <c r="C327" s="66"/>
      <c r="D327" s="21"/>
      <c r="E327" s="93"/>
      <c r="F327" s="25"/>
      <c r="G327" s="91"/>
      <c r="H327" s="23"/>
      <c r="I327" s="45"/>
    </row>
    <row r="328" spans="1:15" x14ac:dyDescent="0.2">
      <c r="A328" s="40"/>
      <c r="B328" s="48" t="s">
        <v>125</v>
      </c>
      <c r="C328" s="66"/>
      <c r="D328" s="21"/>
      <c r="E328" s="93"/>
      <c r="F328" s="25"/>
      <c r="G328" s="91"/>
      <c r="H328" s="23"/>
      <c r="I328" s="45">
        <f t="shared" si="38"/>
        <v>0</v>
      </c>
    </row>
    <row r="329" spans="1:15" x14ac:dyDescent="0.2">
      <c r="A329" s="40" t="s">
        <v>171</v>
      </c>
      <c r="B329" s="96" t="s">
        <v>224</v>
      </c>
      <c r="C329" s="66" t="s">
        <v>9</v>
      </c>
      <c r="D329" s="21">
        <v>11</v>
      </c>
      <c r="E329" s="93"/>
      <c r="F329" s="43">
        <f t="shared" ref="F329:F333" si="41">E329*D329</f>
        <v>0</v>
      </c>
      <c r="G329" s="92"/>
      <c r="H329" s="44">
        <f t="shared" ref="H329:H333" si="42">G329*D329</f>
        <v>0</v>
      </c>
      <c r="I329" s="45">
        <f t="shared" si="38"/>
        <v>0</v>
      </c>
    </row>
    <row r="330" spans="1:15" x14ac:dyDescent="0.2">
      <c r="A330" s="40" t="s">
        <v>226</v>
      </c>
      <c r="B330" s="96" t="s">
        <v>223</v>
      </c>
      <c r="C330" s="66" t="s">
        <v>9</v>
      </c>
      <c r="D330" s="21">
        <v>3</v>
      </c>
      <c r="E330" s="93"/>
      <c r="F330" s="43">
        <f t="shared" si="41"/>
        <v>0</v>
      </c>
      <c r="G330" s="92"/>
      <c r="H330" s="44">
        <f t="shared" si="42"/>
        <v>0</v>
      </c>
      <c r="I330" s="45">
        <f t="shared" si="38"/>
        <v>0</v>
      </c>
    </row>
    <row r="331" spans="1:15" x14ac:dyDescent="0.2">
      <c r="A331" s="40" t="s">
        <v>227</v>
      </c>
      <c r="B331" s="96" t="s">
        <v>225</v>
      </c>
      <c r="C331" s="66" t="s">
        <v>9</v>
      </c>
      <c r="D331" s="21">
        <v>1</v>
      </c>
      <c r="E331" s="93"/>
      <c r="F331" s="43">
        <f t="shared" si="41"/>
        <v>0</v>
      </c>
      <c r="G331" s="92"/>
      <c r="H331" s="44">
        <f t="shared" si="42"/>
        <v>0</v>
      </c>
      <c r="I331" s="45">
        <f t="shared" si="38"/>
        <v>0</v>
      </c>
    </row>
    <row r="332" spans="1:15" x14ac:dyDescent="0.2">
      <c r="A332" s="40" t="s">
        <v>228</v>
      </c>
      <c r="B332" s="96" t="s">
        <v>229</v>
      </c>
      <c r="C332" s="66" t="s">
        <v>9</v>
      </c>
      <c r="D332" s="21">
        <v>2</v>
      </c>
      <c r="E332" s="93"/>
      <c r="F332" s="43">
        <f t="shared" si="41"/>
        <v>0</v>
      </c>
      <c r="G332" s="92"/>
      <c r="H332" s="44">
        <f t="shared" si="42"/>
        <v>0</v>
      </c>
      <c r="I332" s="45">
        <f t="shared" si="38"/>
        <v>0</v>
      </c>
    </row>
    <row r="333" spans="1:15" ht="14.25" customHeight="1" x14ac:dyDescent="0.2">
      <c r="A333" s="40" t="s">
        <v>376</v>
      </c>
      <c r="B333" s="96" t="s">
        <v>375</v>
      </c>
      <c r="C333" s="66" t="s">
        <v>9</v>
      </c>
      <c r="D333" s="21">
        <v>11</v>
      </c>
      <c r="E333" s="93"/>
      <c r="F333" s="43">
        <f t="shared" si="41"/>
        <v>0</v>
      </c>
      <c r="G333" s="92"/>
      <c r="H333" s="44">
        <f t="shared" si="42"/>
        <v>0</v>
      </c>
      <c r="I333" s="45">
        <f t="shared" si="38"/>
        <v>0</v>
      </c>
    </row>
    <row r="334" spans="1:15" x14ac:dyDescent="0.2">
      <c r="A334" s="40"/>
      <c r="B334" s="26"/>
      <c r="C334" s="66"/>
      <c r="D334" s="21"/>
      <c r="E334" s="93"/>
      <c r="F334" s="25"/>
      <c r="G334" s="91"/>
      <c r="H334" s="23"/>
      <c r="I334" s="45"/>
    </row>
    <row r="335" spans="1:15" x14ac:dyDescent="0.2">
      <c r="A335" s="40">
        <v>8.6</v>
      </c>
      <c r="B335" s="49" t="s">
        <v>231</v>
      </c>
      <c r="C335" s="66"/>
      <c r="D335" s="21"/>
      <c r="E335" s="93"/>
      <c r="F335" s="25"/>
      <c r="G335" s="91"/>
      <c r="H335" s="23"/>
      <c r="I335" s="45"/>
    </row>
    <row r="336" spans="1:15" x14ac:dyDescent="0.2">
      <c r="A336" s="40" t="s">
        <v>172</v>
      </c>
      <c r="B336" s="96" t="s">
        <v>230</v>
      </c>
      <c r="C336" s="66" t="s">
        <v>9</v>
      </c>
      <c r="D336" s="21">
        <v>3</v>
      </c>
      <c r="E336" s="95"/>
      <c r="F336" s="43">
        <f t="shared" ref="F336:F340" si="43">E336*D336</f>
        <v>0</v>
      </c>
      <c r="G336" s="92"/>
      <c r="H336" s="44">
        <f t="shared" ref="H336:H340" si="44">G336*D336</f>
        <v>0</v>
      </c>
      <c r="I336" s="45">
        <f t="shared" si="38"/>
        <v>0</v>
      </c>
      <c r="K336" s="89"/>
      <c r="L336" s="89"/>
      <c r="M336" s="89"/>
      <c r="N336" s="89"/>
      <c r="O336" s="89"/>
    </row>
    <row r="337" spans="1:15" x14ac:dyDescent="0.2">
      <c r="A337" s="40" t="s">
        <v>232</v>
      </c>
      <c r="B337" s="96" t="s">
        <v>233</v>
      </c>
      <c r="C337" s="66" t="s">
        <v>9</v>
      </c>
      <c r="D337" s="21">
        <v>1</v>
      </c>
      <c r="E337" s="95"/>
      <c r="F337" s="43">
        <f t="shared" si="43"/>
        <v>0</v>
      </c>
      <c r="G337" s="92"/>
      <c r="H337" s="44">
        <f t="shared" si="44"/>
        <v>0</v>
      </c>
      <c r="I337" s="45">
        <f t="shared" si="38"/>
        <v>0</v>
      </c>
    </row>
    <row r="338" spans="1:15" x14ac:dyDescent="0.2">
      <c r="A338" s="40" t="s">
        <v>234</v>
      </c>
      <c r="B338" s="96" t="s">
        <v>194</v>
      </c>
      <c r="C338" s="66"/>
      <c r="D338" s="21"/>
      <c r="E338" s="95"/>
      <c r="F338" s="43">
        <f t="shared" si="43"/>
        <v>0</v>
      </c>
      <c r="G338" s="92"/>
      <c r="H338" s="44">
        <f t="shared" si="44"/>
        <v>0</v>
      </c>
      <c r="I338" s="45">
        <f t="shared" si="38"/>
        <v>0</v>
      </c>
    </row>
    <row r="339" spans="1:15" x14ac:dyDescent="0.2">
      <c r="A339" s="40" t="s">
        <v>307</v>
      </c>
      <c r="B339" s="96" t="s">
        <v>306</v>
      </c>
      <c r="C339" s="66" t="s">
        <v>9</v>
      </c>
      <c r="D339" s="21">
        <v>3</v>
      </c>
      <c r="E339" s="95"/>
      <c r="F339" s="43">
        <f t="shared" si="43"/>
        <v>0</v>
      </c>
      <c r="G339" s="92"/>
      <c r="H339" s="44">
        <f t="shared" si="44"/>
        <v>0</v>
      </c>
      <c r="I339" s="45">
        <f t="shared" si="38"/>
        <v>0</v>
      </c>
    </row>
    <row r="340" spans="1:15" x14ac:dyDescent="0.2">
      <c r="A340" s="40" t="s">
        <v>361</v>
      </c>
      <c r="B340" s="96" t="s">
        <v>305</v>
      </c>
      <c r="C340" s="66" t="s">
        <v>9</v>
      </c>
      <c r="D340" s="21">
        <v>3</v>
      </c>
      <c r="E340" s="95"/>
      <c r="F340" s="43">
        <f t="shared" si="43"/>
        <v>0</v>
      </c>
      <c r="G340" s="92"/>
      <c r="H340" s="44">
        <f t="shared" si="44"/>
        <v>0</v>
      </c>
      <c r="I340" s="45">
        <f t="shared" si="38"/>
        <v>0</v>
      </c>
    </row>
    <row r="341" spans="1:15" x14ac:dyDescent="0.2">
      <c r="A341" s="40"/>
      <c r="B341" s="96"/>
      <c r="C341" s="66"/>
      <c r="D341" s="21"/>
      <c r="E341" s="95"/>
      <c r="F341" s="43"/>
      <c r="G341" s="92"/>
      <c r="H341" s="44"/>
      <c r="I341" s="45"/>
    </row>
    <row r="342" spans="1:15" x14ac:dyDescent="0.2">
      <c r="A342" s="40">
        <v>8.8000000000000007</v>
      </c>
      <c r="B342" s="49" t="s">
        <v>126</v>
      </c>
      <c r="C342" s="66"/>
      <c r="D342" s="21"/>
      <c r="E342" s="95"/>
      <c r="F342" s="43"/>
      <c r="G342" s="92"/>
      <c r="H342" s="44"/>
      <c r="I342" s="45"/>
    </row>
    <row r="343" spans="1:15" ht="25.5" x14ac:dyDescent="0.2">
      <c r="A343" s="41" t="s">
        <v>173</v>
      </c>
      <c r="B343" s="96" t="s">
        <v>399</v>
      </c>
      <c r="C343" s="71" t="s">
        <v>9</v>
      </c>
      <c r="D343" s="42">
        <v>2</v>
      </c>
      <c r="E343" s="95"/>
      <c r="F343" s="43">
        <f t="shared" ref="F343:F344" si="45">E343*D343</f>
        <v>0</v>
      </c>
      <c r="G343" s="92"/>
      <c r="H343" s="44">
        <f t="shared" ref="H343:H344" si="46">G343*D343</f>
        <v>0</v>
      </c>
      <c r="I343" s="45">
        <f>H343+F343</f>
        <v>0</v>
      </c>
    </row>
    <row r="344" spans="1:15" x14ac:dyDescent="0.2">
      <c r="A344" s="41" t="s">
        <v>239</v>
      </c>
      <c r="B344" s="96" t="s">
        <v>400</v>
      </c>
      <c r="C344" s="71" t="s">
        <v>9</v>
      </c>
      <c r="D344" s="42">
        <v>9</v>
      </c>
      <c r="E344" s="95"/>
      <c r="F344" s="43">
        <f t="shared" si="45"/>
        <v>0</v>
      </c>
      <c r="G344" s="92"/>
      <c r="H344" s="44">
        <f t="shared" si="46"/>
        <v>0</v>
      </c>
      <c r="I344" s="45">
        <f>H344+F344</f>
        <v>0</v>
      </c>
    </row>
    <row r="345" spans="1:15" x14ac:dyDescent="0.2">
      <c r="A345" s="40"/>
      <c r="B345" s="102"/>
      <c r="C345" s="71"/>
      <c r="D345" s="42"/>
      <c r="E345" s="95"/>
      <c r="F345" s="43"/>
      <c r="G345" s="92"/>
      <c r="H345" s="84"/>
      <c r="I345" s="45"/>
    </row>
    <row r="346" spans="1:15" x14ac:dyDescent="0.2">
      <c r="A346" s="40">
        <v>8.9</v>
      </c>
      <c r="B346" s="49" t="s">
        <v>326</v>
      </c>
      <c r="C346" s="71"/>
      <c r="D346" s="42"/>
      <c r="E346" s="95"/>
      <c r="F346" s="43"/>
      <c r="G346" s="92"/>
      <c r="H346" s="84"/>
      <c r="I346" s="45"/>
    </row>
    <row r="347" spans="1:15" ht="13.5" customHeight="1" x14ac:dyDescent="0.2">
      <c r="A347" s="40" t="s">
        <v>329</v>
      </c>
      <c r="B347" s="102" t="s">
        <v>327</v>
      </c>
      <c r="C347" s="71" t="s">
        <v>9</v>
      </c>
      <c r="D347" s="42">
        <v>1</v>
      </c>
      <c r="E347" s="95"/>
      <c r="F347" s="43">
        <f t="shared" ref="F347:F348" si="47">E347*D347</f>
        <v>0</v>
      </c>
      <c r="G347" s="92"/>
      <c r="H347" s="44">
        <f t="shared" ref="H347:H348" si="48">G347*D347</f>
        <v>0</v>
      </c>
      <c r="I347" s="45">
        <f>H347+F347</f>
        <v>0</v>
      </c>
    </row>
    <row r="348" spans="1:15" ht="13.5" customHeight="1" x14ac:dyDescent="0.2">
      <c r="A348" s="40" t="s">
        <v>330</v>
      </c>
      <c r="B348" s="102" t="s">
        <v>328</v>
      </c>
      <c r="C348" s="71" t="s">
        <v>9</v>
      </c>
      <c r="D348" s="42">
        <v>1</v>
      </c>
      <c r="E348" s="95"/>
      <c r="F348" s="43">
        <f t="shared" si="47"/>
        <v>0</v>
      </c>
      <c r="G348" s="92"/>
      <c r="H348" s="44">
        <f t="shared" si="48"/>
        <v>0</v>
      </c>
      <c r="I348" s="45">
        <f>H348+F348</f>
        <v>0</v>
      </c>
    </row>
    <row r="349" spans="1:15" x14ac:dyDescent="0.2">
      <c r="A349" s="40"/>
      <c r="B349" s="26"/>
      <c r="C349" s="66"/>
      <c r="D349" s="21"/>
      <c r="E349" s="93"/>
      <c r="F349" s="25"/>
      <c r="G349" s="91"/>
      <c r="H349" s="23"/>
      <c r="I349" s="45"/>
    </row>
    <row r="350" spans="1:15" ht="45.75" customHeight="1" x14ac:dyDescent="0.25">
      <c r="A350" s="129" t="s">
        <v>398</v>
      </c>
      <c r="B350" s="130"/>
      <c r="C350" s="130"/>
      <c r="D350" s="130"/>
      <c r="E350" s="85"/>
      <c r="F350" s="27"/>
      <c r="G350" s="87"/>
      <c r="H350" s="36"/>
      <c r="I350" s="29">
        <f>SUM(I299:I349)</f>
        <v>0</v>
      </c>
    </row>
    <row r="351" spans="1:15" x14ac:dyDescent="0.2">
      <c r="A351" s="40"/>
      <c r="B351" s="26"/>
      <c r="C351" s="66"/>
      <c r="D351" s="21"/>
      <c r="E351" s="93"/>
      <c r="F351" s="25"/>
      <c r="G351" s="91"/>
      <c r="H351" s="23"/>
      <c r="I351" s="106"/>
    </row>
    <row r="352" spans="1:15" ht="15.75" x14ac:dyDescent="0.2">
      <c r="A352" s="40"/>
      <c r="B352" s="31" t="s">
        <v>154</v>
      </c>
      <c r="C352" s="66"/>
      <c r="D352" s="21"/>
      <c r="E352" s="93"/>
      <c r="F352" s="25"/>
      <c r="G352" s="91"/>
      <c r="H352" s="23"/>
      <c r="I352" s="45"/>
      <c r="K352" s="32"/>
      <c r="L352" s="32"/>
      <c r="M352" s="32"/>
      <c r="N352" s="32"/>
      <c r="O352" s="32"/>
    </row>
    <row r="353" spans="1:16" ht="15.75" x14ac:dyDescent="0.2">
      <c r="A353" s="40"/>
      <c r="B353" s="31" t="s">
        <v>127</v>
      </c>
      <c r="C353" s="66"/>
      <c r="D353" s="21"/>
      <c r="E353" s="93"/>
      <c r="F353" s="25"/>
      <c r="G353" s="91"/>
      <c r="H353" s="23"/>
      <c r="I353" s="45"/>
    </row>
    <row r="354" spans="1:16" ht="15.75" x14ac:dyDescent="0.25">
      <c r="A354" s="40">
        <v>9.1</v>
      </c>
      <c r="B354" s="30" t="s">
        <v>85</v>
      </c>
      <c r="C354" s="66"/>
      <c r="D354" s="21"/>
      <c r="E354" s="93"/>
      <c r="F354" s="25"/>
      <c r="G354" s="91"/>
      <c r="H354" s="23"/>
      <c r="I354" s="45"/>
    </row>
    <row r="355" spans="1:16" x14ac:dyDescent="0.2">
      <c r="A355" s="40"/>
      <c r="B355" s="26" t="s">
        <v>129</v>
      </c>
      <c r="C355" s="66"/>
      <c r="D355" s="21"/>
      <c r="E355" s="93"/>
      <c r="F355" s="25"/>
      <c r="G355" s="91"/>
      <c r="H355" s="23"/>
      <c r="I355" s="45"/>
    </row>
    <row r="356" spans="1:16" x14ac:dyDescent="0.2">
      <c r="A356" s="40"/>
      <c r="B356" s="26"/>
      <c r="C356" s="66"/>
      <c r="D356" s="21"/>
      <c r="E356" s="93"/>
      <c r="F356" s="25"/>
      <c r="G356" s="91"/>
      <c r="H356" s="23"/>
      <c r="I356" s="45"/>
    </row>
    <row r="357" spans="1:16" x14ac:dyDescent="0.2">
      <c r="A357" s="40">
        <v>9.1999999999999993</v>
      </c>
      <c r="B357" s="49" t="s">
        <v>286</v>
      </c>
      <c r="C357" s="66"/>
      <c r="D357" s="21"/>
      <c r="E357" s="93"/>
      <c r="F357" s="25"/>
      <c r="G357" s="91"/>
      <c r="H357" s="23"/>
      <c r="I357" s="45"/>
    </row>
    <row r="358" spans="1:16" x14ac:dyDescent="0.2">
      <c r="A358" s="40" t="s">
        <v>174</v>
      </c>
      <c r="B358" s="97" t="s">
        <v>283</v>
      </c>
      <c r="C358" s="98" t="s">
        <v>397</v>
      </c>
      <c r="D358" s="21">
        <v>1</v>
      </c>
      <c r="E358" s="93"/>
      <c r="F358" s="43">
        <f t="shared" ref="F358:F364" si="49">E358*D358</f>
        <v>0</v>
      </c>
      <c r="G358" s="92"/>
      <c r="H358" s="44">
        <f t="shared" ref="H358:H364" si="50">G358*D358</f>
        <v>0</v>
      </c>
      <c r="I358" s="45">
        <f t="shared" ref="I358:I391" si="51">H358+F358</f>
        <v>0</v>
      </c>
      <c r="K358" s="89"/>
      <c r="L358" s="89"/>
      <c r="M358" s="89"/>
      <c r="N358" s="89"/>
      <c r="O358" s="89"/>
    </row>
    <row r="359" spans="1:16" x14ac:dyDescent="0.2">
      <c r="A359" s="40" t="s">
        <v>175</v>
      </c>
      <c r="B359" s="97" t="s">
        <v>287</v>
      </c>
      <c r="C359" s="98" t="s">
        <v>397</v>
      </c>
      <c r="D359" s="21">
        <v>1</v>
      </c>
      <c r="E359" s="93"/>
      <c r="F359" s="43">
        <f t="shared" si="49"/>
        <v>0</v>
      </c>
      <c r="G359" s="92"/>
      <c r="H359" s="44">
        <f t="shared" si="50"/>
        <v>0</v>
      </c>
      <c r="I359" s="45">
        <f t="shared" si="51"/>
        <v>0</v>
      </c>
      <c r="K359" s="89"/>
      <c r="L359" s="89"/>
      <c r="M359" s="89"/>
      <c r="N359" s="89"/>
      <c r="O359" s="89"/>
    </row>
    <row r="360" spans="1:16" ht="25.5" x14ac:dyDescent="0.2">
      <c r="A360" s="41" t="s">
        <v>176</v>
      </c>
      <c r="B360" s="99" t="s">
        <v>284</v>
      </c>
      <c r="C360" s="98" t="s">
        <v>397</v>
      </c>
      <c r="D360" s="21">
        <v>1</v>
      </c>
      <c r="E360" s="93"/>
      <c r="F360" s="43">
        <f t="shared" si="49"/>
        <v>0</v>
      </c>
      <c r="G360" s="92"/>
      <c r="H360" s="44">
        <f t="shared" si="50"/>
        <v>0</v>
      </c>
      <c r="I360" s="45">
        <f t="shared" si="51"/>
        <v>0</v>
      </c>
    </row>
    <row r="361" spans="1:16" ht="25.5" x14ac:dyDescent="0.2">
      <c r="A361" s="41" t="s">
        <v>190</v>
      </c>
      <c r="B361" s="99" t="s">
        <v>285</v>
      </c>
      <c r="C361" s="98" t="s">
        <v>397</v>
      </c>
      <c r="D361" s="21">
        <v>1</v>
      </c>
      <c r="E361" s="93"/>
      <c r="F361" s="43">
        <f t="shared" si="49"/>
        <v>0</v>
      </c>
      <c r="G361" s="92"/>
      <c r="H361" s="44">
        <f t="shared" si="50"/>
        <v>0</v>
      </c>
      <c r="I361" s="45">
        <f t="shared" si="51"/>
        <v>0</v>
      </c>
    </row>
    <row r="362" spans="1:16" x14ac:dyDescent="0.2">
      <c r="A362" s="41" t="s">
        <v>385</v>
      </c>
      <c r="B362" s="97" t="s">
        <v>386</v>
      </c>
      <c r="C362" s="98" t="s">
        <v>397</v>
      </c>
      <c r="D362" s="21">
        <v>1</v>
      </c>
      <c r="E362" s="93"/>
      <c r="F362" s="43">
        <f t="shared" si="49"/>
        <v>0</v>
      </c>
      <c r="G362" s="92"/>
      <c r="H362" s="44">
        <f t="shared" si="50"/>
        <v>0</v>
      </c>
      <c r="I362" s="45">
        <f t="shared" si="51"/>
        <v>0</v>
      </c>
    </row>
    <row r="363" spans="1:16" x14ac:dyDescent="0.2">
      <c r="A363" s="41" t="s">
        <v>395</v>
      </c>
      <c r="B363" s="97" t="s">
        <v>393</v>
      </c>
      <c r="C363" s="98" t="s">
        <v>397</v>
      </c>
      <c r="D363" s="21">
        <v>1</v>
      </c>
      <c r="E363" s="93"/>
      <c r="F363" s="43">
        <f t="shared" si="49"/>
        <v>0</v>
      </c>
      <c r="G363" s="92"/>
      <c r="H363" s="44">
        <f t="shared" si="50"/>
        <v>0</v>
      </c>
      <c r="I363" s="45">
        <f t="shared" si="51"/>
        <v>0</v>
      </c>
    </row>
    <row r="364" spans="1:16" x14ac:dyDescent="0.2">
      <c r="A364" s="41" t="s">
        <v>396</v>
      </c>
      <c r="B364" s="97" t="s">
        <v>394</v>
      </c>
      <c r="C364" s="98" t="s">
        <v>397</v>
      </c>
      <c r="D364" s="21">
        <v>1</v>
      </c>
      <c r="E364" s="93"/>
      <c r="F364" s="43">
        <f t="shared" si="49"/>
        <v>0</v>
      </c>
      <c r="G364" s="92"/>
      <c r="H364" s="44">
        <f t="shared" si="50"/>
        <v>0</v>
      </c>
      <c r="I364" s="45">
        <f t="shared" si="51"/>
        <v>0</v>
      </c>
    </row>
    <row r="365" spans="1:16" x14ac:dyDescent="0.2">
      <c r="A365" s="40"/>
      <c r="B365" s="26"/>
      <c r="C365" s="66"/>
      <c r="D365" s="21"/>
      <c r="E365" s="93"/>
      <c r="F365" s="43"/>
      <c r="G365" s="91"/>
      <c r="H365" s="44"/>
      <c r="I365" s="45"/>
    </row>
    <row r="366" spans="1:16" x14ac:dyDescent="0.2">
      <c r="A366" s="40">
        <v>9.3000000000000007</v>
      </c>
      <c r="B366" s="49" t="s">
        <v>144</v>
      </c>
      <c r="C366" s="66"/>
      <c r="D366" s="21"/>
      <c r="E366" s="93"/>
      <c r="F366" s="43"/>
      <c r="G366" s="91"/>
      <c r="H366" s="44"/>
      <c r="I366" s="45"/>
    </row>
    <row r="367" spans="1:16" x14ac:dyDescent="0.2">
      <c r="A367" s="40" t="s">
        <v>177</v>
      </c>
      <c r="B367" s="97" t="s">
        <v>288</v>
      </c>
      <c r="C367" s="66" t="s">
        <v>9</v>
      </c>
      <c r="D367" s="21">
        <v>6</v>
      </c>
      <c r="E367" s="93"/>
      <c r="F367" s="43">
        <f t="shared" ref="F367:F381" si="52">E367*D367</f>
        <v>0</v>
      </c>
      <c r="G367" s="92"/>
      <c r="H367" s="44">
        <f t="shared" ref="H367:H381" si="53">G367*D367</f>
        <v>0</v>
      </c>
      <c r="I367" s="45">
        <f t="shared" si="51"/>
        <v>0</v>
      </c>
      <c r="K367" s="89"/>
      <c r="L367" s="89"/>
      <c r="M367" s="89"/>
      <c r="N367" s="89"/>
      <c r="O367" s="89"/>
      <c r="P367" s="89"/>
    </row>
    <row r="368" spans="1:16" x14ac:dyDescent="0.2">
      <c r="A368" s="40" t="s">
        <v>178</v>
      </c>
      <c r="B368" s="97" t="s">
        <v>331</v>
      </c>
      <c r="C368" s="66" t="s">
        <v>9</v>
      </c>
      <c r="D368" s="21">
        <v>14</v>
      </c>
      <c r="E368" s="93"/>
      <c r="F368" s="43">
        <f t="shared" si="52"/>
        <v>0</v>
      </c>
      <c r="G368" s="92"/>
      <c r="H368" s="44">
        <f t="shared" si="53"/>
        <v>0</v>
      </c>
      <c r="I368" s="45">
        <f t="shared" si="51"/>
        <v>0</v>
      </c>
      <c r="K368" s="89"/>
      <c r="L368" s="89"/>
      <c r="M368" s="89"/>
      <c r="N368" s="89"/>
      <c r="O368" s="89"/>
      <c r="P368" s="89"/>
    </row>
    <row r="369" spans="1:16" x14ac:dyDescent="0.2">
      <c r="A369" s="40" t="s">
        <v>179</v>
      </c>
      <c r="B369" s="97" t="s">
        <v>290</v>
      </c>
      <c r="C369" s="66" t="s">
        <v>9</v>
      </c>
      <c r="D369" s="21">
        <v>2</v>
      </c>
      <c r="E369" s="93"/>
      <c r="F369" s="43">
        <f t="shared" si="52"/>
        <v>0</v>
      </c>
      <c r="G369" s="92"/>
      <c r="H369" s="44">
        <f t="shared" si="53"/>
        <v>0</v>
      </c>
      <c r="I369" s="45">
        <f t="shared" si="51"/>
        <v>0</v>
      </c>
      <c r="K369" s="89"/>
      <c r="L369" s="89"/>
      <c r="M369" s="89"/>
      <c r="N369" s="89"/>
      <c r="O369" s="89"/>
      <c r="P369" s="89"/>
    </row>
    <row r="370" spans="1:16" x14ac:dyDescent="0.2">
      <c r="A370" s="40" t="s">
        <v>180</v>
      </c>
      <c r="B370" s="97" t="s">
        <v>332</v>
      </c>
      <c r="C370" s="66" t="s">
        <v>9</v>
      </c>
      <c r="D370" s="21">
        <v>4</v>
      </c>
      <c r="E370" s="93"/>
      <c r="F370" s="43">
        <f t="shared" ref="F370" si="54">E370*D370</f>
        <v>0</v>
      </c>
      <c r="G370" s="92"/>
      <c r="H370" s="44">
        <f t="shared" ref="H370" si="55">G370*D370</f>
        <v>0</v>
      </c>
      <c r="I370" s="45">
        <f t="shared" ref="I370" si="56">H370+F370</f>
        <v>0</v>
      </c>
      <c r="K370" s="89"/>
      <c r="L370" s="89"/>
      <c r="M370" s="89"/>
      <c r="N370" s="89"/>
      <c r="O370" s="89"/>
      <c r="P370" s="89"/>
    </row>
    <row r="371" spans="1:16" x14ac:dyDescent="0.2">
      <c r="A371" s="40" t="s">
        <v>181</v>
      </c>
      <c r="B371" s="97" t="s">
        <v>291</v>
      </c>
      <c r="C371" s="66" t="s">
        <v>9</v>
      </c>
      <c r="D371" s="21">
        <v>4</v>
      </c>
      <c r="E371" s="93"/>
      <c r="F371" s="43">
        <f t="shared" si="52"/>
        <v>0</v>
      </c>
      <c r="G371" s="92"/>
      <c r="H371" s="44">
        <f t="shared" si="53"/>
        <v>0</v>
      </c>
      <c r="I371" s="45">
        <f t="shared" si="51"/>
        <v>0</v>
      </c>
      <c r="K371" s="89"/>
      <c r="L371" s="89"/>
      <c r="M371" s="89"/>
      <c r="N371" s="89"/>
      <c r="O371" s="89"/>
      <c r="P371" s="89"/>
    </row>
    <row r="372" spans="1:16" x14ac:dyDescent="0.2">
      <c r="A372" s="40" t="s">
        <v>182</v>
      </c>
      <c r="B372" s="97" t="s">
        <v>303</v>
      </c>
      <c r="C372" s="66" t="s">
        <v>9</v>
      </c>
      <c r="D372" s="21">
        <v>6</v>
      </c>
      <c r="E372" s="93"/>
      <c r="F372" s="43">
        <f t="shared" si="52"/>
        <v>0</v>
      </c>
      <c r="G372" s="92"/>
      <c r="H372" s="44">
        <f t="shared" si="53"/>
        <v>0</v>
      </c>
      <c r="I372" s="45">
        <f t="shared" si="51"/>
        <v>0</v>
      </c>
      <c r="K372" s="89"/>
      <c r="L372" s="89"/>
      <c r="M372" s="89"/>
      <c r="N372" s="89"/>
      <c r="O372" s="89"/>
    </row>
    <row r="373" spans="1:16" x14ac:dyDescent="0.2">
      <c r="A373" s="40" t="s">
        <v>183</v>
      </c>
      <c r="B373" s="97" t="s">
        <v>333</v>
      </c>
      <c r="C373" s="66" t="s">
        <v>9</v>
      </c>
      <c r="D373" s="21">
        <v>6</v>
      </c>
      <c r="E373" s="93"/>
      <c r="F373" s="43">
        <f t="shared" si="52"/>
        <v>0</v>
      </c>
      <c r="G373" s="92"/>
      <c r="H373" s="44">
        <f t="shared" si="53"/>
        <v>0</v>
      </c>
      <c r="I373" s="45">
        <f t="shared" si="51"/>
        <v>0</v>
      </c>
      <c r="K373" s="89"/>
      <c r="L373" s="89"/>
      <c r="M373" s="89"/>
      <c r="N373" s="89"/>
      <c r="O373" s="89"/>
    </row>
    <row r="374" spans="1:16" x14ac:dyDescent="0.2">
      <c r="A374" s="41" t="s">
        <v>289</v>
      </c>
      <c r="B374" s="99" t="s">
        <v>334</v>
      </c>
      <c r="C374" s="66" t="s">
        <v>9</v>
      </c>
      <c r="D374" s="21">
        <v>12</v>
      </c>
      <c r="E374" s="93"/>
      <c r="F374" s="43">
        <f t="shared" si="52"/>
        <v>0</v>
      </c>
      <c r="G374" s="92"/>
      <c r="H374" s="44">
        <f t="shared" si="53"/>
        <v>0</v>
      </c>
      <c r="I374" s="45">
        <f t="shared" si="51"/>
        <v>0</v>
      </c>
      <c r="K374" s="89"/>
      <c r="L374" s="89"/>
      <c r="M374" s="89"/>
      <c r="N374" s="89"/>
      <c r="O374" s="89"/>
    </row>
    <row r="375" spans="1:16" x14ac:dyDescent="0.2">
      <c r="A375" s="40" t="s">
        <v>293</v>
      </c>
      <c r="B375" s="97" t="s">
        <v>296</v>
      </c>
      <c r="C375" s="66" t="s">
        <v>9</v>
      </c>
      <c r="D375" s="21">
        <v>3</v>
      </c>
      <c r="E375" s="93"/>
      <c r="F375" s="43">
        <f t="shared" si="52"/>
        <v>0</v>
      </c>
      <c r="G375" s="92"/>
      <c r="H375" s="44">
        <f t="shared" si="53"/>
        <v>0</v>
      </c>
      <c r="I375" s="45">
        <f t="shared" si="51"/>
        <v>0</v>
      </c>
      <c r="K375" s="89"/>
      <c r="L375" s="89"/>
      <c r="M375" s="89"/>
      <c r="N375" s="89"/>
      <c r="O375" s="89"/>
    </row>
    <row r="376" spans="1:16" x14ac:dyDescent="0.2">
      <c r="A376" s="40" t="s">
        <v>299</v>
      </c>
      <c r="B376" s="97" t="s">
        <v>297</v>
      </c>
      <c r="C376" s="66" t="s">
        <v>9</v>
      </c>
      <c r="D376" s="21">
        <v>19</v>
      </c>
      <c r="E376" s="93"/>
      <c r="F376" s="43">
        <f t="shared" si="52"/>
        <v>0</v>
      </c>
      <c r="G376" s="92"/>
      <c r="H376" s="44">
        <f t="shared" si="53"/>
        <v>0</v>
      </c>
      <c r="I376" s="45">
        <f t="shared" si="51"/>
        <v>0</v>
      </c>
      <c r="K376" s="89"/>
      <c r="L376" s="89"/>
      <c r="M376" s="89"/>
      <c r="N376" s="89"/>
      <c r="O376" s="89"/>
    </row>
    <row r="377" spans="1:16" x14ac:dyDescent="0.2">
      <c r="A377" s="40" t="s">
        <v>300</v>
      </c>
      <c r="B377" s="97" t="s">
        <v>380</v>
      </c>
      <c r="C377" s="66" t="s">
        <v>9</v>
      </c>
      <c r="D377" s="21">
        <v>4</v>
      </c>
      <c r="E377" s="93"/>
      <c r="F377" s="43">
        <f t="shared" si="52"/>
        <v>0</v>
      </c>
      <c r="G377" s="92"/>
      <c r="H377" s="44">
        <f t="shared" si="53"/>
        <v>0</v>
      </c>
      <c r="I377" s="45">
        <f t="shared" si="51"/>
        <v>0</v>
      </c>
      <c r="K377" s="89"/>
      <c r="L377" s="89"/>
      <c r="M377" s="89"/>
      <c r="N377" s="89"/>
      <c r="O377" s="89"/>
    </row>
    <row r="378" spans="1:16" x14ac:dyDescent="0.2">
      <c r="A378" s="40" t="s">
        <v>301</v>
      </c>
      <c r="B378" s="97" t="s">
        <v>292</v>
      </c>
      <c r="C378" s="66" t="s">
        <v>9</v>
      </c>
      <c r="D378" s="21">
        <v>2</v>
      </c>
      <c r="E378" s="93"/>
      <c r="F378" s="43">
        <f t="shared" si="52"/>
        <v>0</v>
      </c>
      <c r="G378" s="92"/>
      <c r="H378" s="44">
        <f t="shared" si="53"/>
        <v>0</v>
      </c>
      <c r="I378" s="45">
        <f t="shared" si="51"/>
        <v>0</v>
      </c>
    </row>
    <row r="379" spans="1:16" x14ac:dyDescent="0.2">
      <c r="A379" s="40" t="s">
        <v>313</v>
      </c>
      <c r="B379" s="97" t="s">
        <v>298</v>
      </c>
      <c r="C379" s="66" t="s">
        <v>9</v>
      </c>
      <c r="D379" s="21">
        <v>1</v>
      </c>
      <c r="E379" s="93"/>
      <c r="F379" s="43">
        <f t="shared" si="52"/>
        <v>0</v>
      </c>
      <c r="G379" s="92"/>
      <c r="H379" s="44">
        <f t="shared" si="53"/>
        <v>0</v>
      </c>
      <c r="I379" s="45">
        <f t="shared" si="51"/>
        <v>0</v>
      </c>
    </row>
    <row r="380" spans="1:16" x14ac:dyDescent="0.2">
      <c r="A380" s="40" t="s">
        <v>314</v>
      </c>
      <c r="B380" s="97" t="s">
        <v>382</v>
      </c>
      <c r="C380" s="66" t="s">
        <v>9</v>
      </c>
      <c r="D380" s="21">
        <v>2</v>
      </c>
      <c r="E380" s="93"/>
      <c r="F380" s="43">
        <f t="shared" si="52"/>
        <v>0</v>
      </c>
      <c r="G380" s="92"/>
      <c r="H380" s="44">
        <f t="shared" si="53"/>
        <v>0</v>
      </c>
      <c r="I380" s="45">
        <f t="shared" si="51"/>
        <v>0</v>
      </c>
    </row>
    <row r="381" spans="1:16" x14ac:dyDescent="0.2">
      <c r="A381" s="40" t="s">
        <v>315</v>
      </c>
      <c r="B381" s="97" t="s">
        <v>381</v>
      </c>
      <c r="C381" s="66" t="s">
        <v>9</v>
      </c>
      <c r="D381" s="21">
        <v>4</v>
      </c>
      <c r="E381" s="93"/>
      <c r="F381" s="43">
        <f t="shared" si="52"/>
        <v>0</v>
      </c>
      <c r="G381" s="92"/>
      <c r="H381" s="44">
        <f t="shared" si="53"/>
        <v>0</v>
      </c>
      <c r="I381" s="45">
        <f t="shared" si="51"/>
        <v>0</v>
      </c>
    </row>
    <row r="382" spans="1:16" x14ac:dyDescent="0.2">
      <c r="A382" s="40"/>
      <c r="B382" s="26"/>
      <c r="C382" s="66"/>
      <c r="D382" s="21"/>
      <c r="E382" s="93"/>
      <c r="F382" s="25"/>
      <c r="G382" s="91"/>
      <c r="H382" s="23"/>
      <c r="I382" s="45"/>
    </row>
    <row r="383" spans="1:16" x14ac:dyDescent="0.2">
      <c r="A383" s="40">
        <v>9.4</v>
      </c>
      <c r="B383" s="49" t="s">
        <v>145</v>
      </c>
      <c r="C383" s="66"/>
      <c r="D383" s="21"/>
      <c r="E383" s="93"/>
      <c r="F383" s="43"/>
      <c r="G383" s="91"/>
      <c r="H383" s="44"/>
      <c r="I383" s="45"/>
    </row>
    <row r="384" spans="1:16" x14ac:dyDescent="0.2">
      <c r="A384" s="40" t="s">
        <v>184</v>
      </c>
      <c r="B384" s="97" t="s">
        <v>387</v>
      </c>
      <c r="C384" s="66" t="s">
        <v>9</v>
      </c>
      <c r="D384" s="21">
        <v>1</v>
      </c>
      <c r="E384" s="93"/>
      <c r="F384" s="43">
        <f t="shared" ref="F384:F392" si="57">E384*D384</f>
        <v>0</v>
      </c>
      <c r="G384" s="92"/>
      <c r="H384" s="44">
        <f t="shared" ref="H384:H392" si="58">G384*D384</f>
        <v>0</v>
      </c>
      <c r="I384" s="45">
        <f t="shared" si="51"/>
        <v>0</v>
      </c>
      <c r="K384" s="89"/>
      <c r="L384" s="89"/>
      <c r="M384" s="89"/>
      <c r="N384" s="89"/>
      <c r="O384" s="89"/>
    </row>
    <row r="385" spans="1:15" x14ac:dyDescent="0.2">
      <c r="A385" s="40" t="s">
        <v>185</v>
      </c>
      <c r="B385" s="97" t="s">
        <v>388</v>
      </c>
      <c r="C385" s="66" t="s">
        <v>9</v>
      </c>
      <c r="D385" s="21">
        <v>1</v>
      </c>
      <c r="E385" s="93"/>
      <c r="F385" s="43">
        <f t="shared" si="57"/>
        <v>0</v>
      </c>
      <c r="G385" s="92"/>
      <c r="H385" s="44">
        <f t="shared" si="58"/>
        <v>0</v>
      </c>
      <c r="I385" s="45">
        <f t="shared" si="51"/>
        <v>0</v>
      </c>
      <c r="K385" s="89"/>
      <c r="L385" s="89"/>
      <c r="M385" s="89"/>
      <c r="N385" s="89"/>
      <c r="O385" s="89"/>
    </row>
    <row r="386" spans="1:15" x14ac:dyDescent="0.2">
      <c r="A386" s="40" t="s">
        <v>186</v>
      </c>
      <c r="B386" s="97" t="s">
        <v>383</v>
      </c>
      <c r="C386" s="66" t="s">
        <v>9</v>
      </c>
      <c r="D386" s="21">
        <v>1</v>
      </c>
      <c r="E386" s="93"/>
      <c r="F386" s="43">
        <f t="shared" si="57"/>
        <v>0</v>
      </c>
      <c r="G386" s="92"/>
      <c r="H386" s="44">
        <f t="shared" si="58"/>
        <v>0</v>
      </c>
      <c r="I386" s="45">
        <f t="shared" si="51"/>
        <v>0</v>
      </c>
      <c r="K386" s="89"/>
      <c r="L386" s="89"/>
      <c r="M386" s="89"/>
      <c r="N386" s="89"/>
      <c r="O386" s="89"/>
    </row>
    <row r="387" spans="1:15" x14ac:dyDescent="0.2">
      <c r="A387" s="40" t="s">
        <v>187</v>
      </c>
      <c r="B387" s="97" t="s">
        <v>384</v>
      </c>
      <c r="C387" s="66" t="s">
        <v>9</v>
      </c>
      <c r="D387" s="21">
        <v>1</v>
      </c>
      <c r="E387" s="93"/>
      <c r="F387" s="43">
        <f t="shared" si="57"/>
        <v>0</v>
      </c>
      <c r="G387" s="92"/>
      <c r="H387" s="44">
        <f t="shared" si="58"/>
        <v>0</v>
      </c>
      <c r="I387" s="45">
        <f t="shared" si="51"/>
        <v>0</v>
      </c>
      <c r="K387" s="89"/>
      <c r="L387" s="89"/>
      <c r="M387" s="89"/>
      <c r="N387" s="89"/>
      <c r="O387" s="89"/>
    </row>
    <row r="388" spans="1:15" x14ac:dyDescent="0.2">
      <c r="A388" s="40" t="s">
        <v>302</v>
      </c>
      <c r="B388" s="97" t="s">
        <v>415</v>
      </c>
      <c r="C388" s="66" t="s">
        <v>9</v>
      </c>
      <c r="D388" s="21">
        <v>5</v>
      </c>
      <c r="E388" s="93"/>
      <c r="F388" s="43">
        <f t="shared" si="57"/>
        <v>0</v>
      </c>
      <c r="G388" s="92"/>
      <c r="H388" s="44">
        <f t="shared" si="58"/>
        <v>0</v>
      </c>
      <c r="I388" s="45">
        <f t="shared" si="51"/>
        <v>0</v>
      </c>
      <c r="K388" s="89"/>
      <c r="L388" s="89"/>
      <c r="M388" s="89"/>
      <c r="N388" s="89"/>
      <c r="O388" s="89"/>
    </row>
    <row r="389" spans="1:15" x14ac:dyDescent="0.2">
      <c r="A389" s="40" t="s">
        <v>316</v>
      </c>
      <c r="B389" s="97" t="s">
        <v>295</v>
      </c>
      <c r="C389" s="66" t="s">
        <v>9</v>
      </c>
      <c r="D389" s="21">
        <v>3</v>
      </c>
      <c r="E389" s="93"/>
      <c r="F389" s="43">
        <f t="shared" si="57"/>
        <v>0</v>
      </c>
      <c r="G389" s="92"/>
      <c r="H389" s="44">
        <f t="shared" si="58"/>
        <v>0</v>
      </c>
      <c r="I389" s="45">
        <f t="shared" si="51"/>
        <v>0</v>
      </c>
    </row>
    <row r="390" spans="1:15" x14ac:dyDescent="0.2">
      <c r="A390" s="40" t="s">
        <v>317</v>
      </c>
      <c r="B390" s="97" t="s">
        <v>304</v>
      </c>
      <c r="C390" s="66" t="s">
        <v>9</v>
      </c>
      <c r="D390" s="21">
        <v>1</v>
      </c>
      <c r="E390" s="93"/>
      <c r="F390" s="43">
        <f t="shared" si="57"/>
        <v>0</v>
      </c>
      <c r="G390" s="92"/>
      <c r="H390" s="44">
        <f t="shared" si="58"/>
        <v>0</v>
      </c>
      <c r="I390" s="45">
        <f t="shared" si="51"/>
        <v>0</v>
      </c>
    </row>
    <row r="391" spans="1:15" x14ac:dyDescent="0.2">
      <c r="A391" s="40" t="s">
        <v>358</v>
      </c>
      <c r="B391" s="97" t="s">
        <v>294</v>
      </c>
      <c r="C391" s="66" t="s">
        <v>9</v>
      </c>
      <c r="D391" s="21">
        <v>4</v>
      </c>
      <c r="E391" s="93"/>
      <c r="F391" s="43">
        <f t="shared" si="57"/>
        <v>0</v>
      </c>
      <c r="G391" s="92"/>
      <c r="H391" s="44">
        <f t="shared" si="58"/>
        <v>0</v>
      </c>
      <c r="I391" s="45">
        <f t="shared" si="51"/>
        <v>0</v>
      </c>
    </row>
    <row r="392" spans="1:15" x14ac:dyDescent="0.2">
      <c r="A392" s="40" t="s">
        <v>416</v>
      </c>
      <c r="B392" s="97" t="s">
        <v>417</v>
      </c>
      <c r="C392" s="66" t="s">
        <v>9</v>
      </c>
      <c r="D392" s="21">
        <v>1</v>
      </c>
      <c r="E392" s="93"/>
      <c r="F392" s="43">
        <f t="shared" si="57"/>
        <v>0</v>
      </c>
      <c r="G392" s="92"/>
      <c r="H392" s="44">
        <f t="shared" si="58"/>
        <v>0</v>
      </c>
      <c r="I392" s="45">
        <f t="shared" ref="I392" si="59">H392+F392</f>
        <v>0</v>
      </c>
    </row>
    <row r="393" spans="1:15" x14ac:dyDescent="0.2">
      <c r="A393" s="40"/>
      <c r="B393" s="97"/>
      <c r="C393" s="66"/>
      <c r="D393" s="21"/>
      <c r="E393" s="93"/>
      <c r="F393" s="43"/>
      <c r="G393" s="92"/>
      <c r="H393" s="44"/>
      <c r="I393" s="45"/>
    </row>
    <row r="394" spans="1:15" x14ac:dyDescent="0.2">
      <c r="A394" s="40"/>
      <c r="B394" s="97"/>
      <c r="C394" s="66"/>
      <c r="D394" s="21"/>
      <c r="E394" s="93"/>
      <c r="F394" s="43"/>
      <c r="G394" s="92"/>
      <c r="H394" s="44"/>
      <c r="I394" s="45"/>
    </row>
    <row r="395" spans="1:15" x14ac:dyDescent="0.2">
      <c r="A395" s="40"/>
      <c r="B395" s="97"/>
      <c r="C395" s="66"/>
      <c r="D395" s="21"/>
      <c r="E395" s="93"/>
      <c r="F395" s="43"/>
      <c r="G395" s="92"/>
      <c r="H395" s="44"/>
      <c r="I395" s="45"/>
    </row>
    <row r="396" spans="1:15" x14ac:dyDescent="0.2">
      <c r="A396" s="40"/>
      <c r="B396" s="97"/>
      <c r="C396" s="66"/>
      <c r="D396" s="21"/>
      <c r="E396" s="93"/>
      <c r="F396" s="43"/>
      <c r="G396" s="92"/>
      <c r="H396" s="44"/>
      <c r="I396" s="45"/>
    </row>
    <row r="397" spans="1:15" x14ac:dyDescent="0.2">
      <c r="A397" s="40"/>
      <c r="B397" s="97"/>
      <c r="C397" s="66"/>
      <c r="D397" s="21"/>
      <c r="E397" s="93"/>
      <c r="F397" s="43"/>
      <c r="G397" s="92"/>
      <c r="H397" s="44"/>
      <c r="I397" s="45"/>
    </row>
    <row r="398" spans="1:15" x14ac:dyDescent="0.2">
      <c r="A398" s="40"/>
      <c r="B398" s="97"/>
      <c r="C398" s="66"/>
      <c r="D398" s="21"/>
      <c r="E398" s="93"/>
      <c r="F398" s="43"/>
      <c r="G398" s="92"/>
      <c r="H398" s="44"/>
      <c r="I398" s="45"/>
    </row>
    <row r="399" spans="1:15" x14ac:dyDescent="0.2">
      <c r="A399" s="40"/>
      <c r="B399" s="97"/>
      <c r="C399" s="66"/>
      <c r="D399" s="21"/>
      <c r="E399" s="93"/>
      <c r="F399" s="43"/>
      <c r="G399" s="92"/>
      <c r="H399" s="44"/>
      <c r="I399" s="45"/>
    </row>
    <row r="400" spans="1:15" x14ac:dyDescent="0.2">
      <c r="A400" s="40"/>
      <c r="B400" s="97"/>
      <c r="C400" s="66"/>
      <c r="D400" s="21"/>
      <c r="E400" s="93"/>
      <c r="F400" s="43"/>
      <c r="G400" s="92"/>
      <c r="H400" s="44"/>
      <c r="I400" s="45"/>
    </row>
    <row r="401" spans="1:9" x14ac:dyDescent="0.2">
      <c r="A401" s="40"/>
      <c r="B401" s="97"/>
      <c r="C401" s="66"/>
      <c r="D401" s="21"/>
      <c r="E401" s="93"/>
      <c r="F401" s="43"/>
      <c r="G401" s="92"/>
      <c r="H401" s="44"/>
      <c r="I401" s="45"/>
    </row>
    <row r="402" spans="1:9" x14ac:dyDescent="0.2">
      <c r="A402" s="40"/>
      <c r="B402" s="97"/>
      <c r="C402" s="66"/>
      <c r="D402" s="21"/>
      <c r="E402" s="93"/>
      <c r="F402" s="43"/>
      <c r="G402" s="92"/>
      <c r="H402" s="44"/>
      <c r="I402" s="45"/>
    </row>
    <row r="403" spans="1:9" x14ac:dyDescent="0.2">
      <c r="A403" s="40"/>
      <c r="B403" s="97"/>
      <c r="C403" s="66"/>
      <c r="D403" s="21"/>
      <c r="E403" s="93"/>
      <c r="F403" s="43"/>
      <c r="G403" s="92"/>
      <c r="H403" s="44"/>
      <c r="I403" s="45"/>
    </row>
    <row r="404" spans="1:9" x14ac:dyDescent="0.2">
      <c r="A404" s="40"/>
      <c r="B404" s="97"/>
      <c r="C404" s="66"/>
      <c r="D404" s="21"/>
      <c r="E404" s="93"/>
      <c r="F404" s="43"/>
      <c r="G404" s="92"/>
      <c r="H404" s="44"/>
      <c r="I404" s="45"/>
    </row>
    <row r="405" spans="1:9" x14ac:dyDescent="0.2">
      <c r="A405" s="40"/>
      <c r="B405" s="97"/>
      <c r="C405" s="66"/>
      <c r="D405" s="21"/>
      <c r="E405" s="93"/>
      <c r="F405" s="43"/>
      <c r="G405" s="92"/>
      <c r="H405" s="44"/>
      <c r="I405" s="45"/>
    </row>
    <row r="406" spans="1:9" x14ac:dyDescent="0.2">
      <c r="A406" s="40"/>
      <c r="B406" s="97"/>
      <c r="C406" s="66"/>
      <c r="D406" s="21"/>
      <c r="E406" s="93"/>
      <c r="F406" s="43"/>
      <c r="G406" s="92"/>
      <c r="H406" s="44"/>
      <c r="I406" s="45"/>
    </row>
    <row r="407" spans="1:9" x14ac:dyDescent="0.2">
      <c r="A407" s="40"/>
      <c r="B407" s="97"/>
      <c r="C407" s="66"/>
      <c r="D407" s="21"/>
      <c r="E407" s="93"/>
      <c r="F407" s="43"/>
      <c r="G407" s="92"/>
      <c r="H407" s="44"/>
      <c r="I407" s="45"/>
    </row>
    <row r="408" spans="1:9" x14ac:dyDescent="0.2">
      <c r="A408" s="40"/>
      <c r="B408" s="97"/>
      <c r="C408" s="66"/>
      <c r="D408" s="21"/>
      <c r="E408" s="93"/>
      <c r="F408" s="43"/>
      <c r="G408" s="92"/>
      <c r="H408" s="44"/>
      <c r="I408" s="45"/>
    </row>
    <row r="409" spans="1:9" x14ac:dyDescent="0.2">
      <c r="A409" s="40"/>
      <c r="B409" s="97"/>
      <c r="C409" s="66"/>
      <c r="D409" s="21"/>
      <c r="E409" s="93"/>
      <c r="F409" s="43"/>
      <c r="G409" s="92"/>
      <c r="H409" s="44"/>
      <c r="I409" s="45"/>
    </row>
    <row r="410" spans="1:9" x14ac:dyDescent="0.2">
      <c r="A410" s="40"/>
      <c r="B410" s="97"/>
      <c r="C410" s="66"/>
      <c r="D410" s="21"/>
      <c r="E410" s="93"/>
      <c r="F410" s="43"/>
      <c r="G410" s="92"/>
      <c r="H410" s="44"/>
      <c r="I410" s="45"/>
    </row>
    <row r="411" spans="1:9" x14ac:dyDescent="0.2">
      <c r="A411" s="40"/>
      <c r="B411" s="97"/>
      <c r="C411" s="66"/>
      <c r="D411" s="21"/>
      <c r="E411" s="93"/>
      <c r="F411" s="43"/>
      <c r="G411" s="92"/>
      <c r="H411" s="44"/>
      <c r="I411" s="45"/>
    </row>
    <row r="412" spans="1:9" x14ac:dyDescent="0.2">
      <c r="A412" s="40"/>
      <c r="B412" s="97"/>
      <c r="C412" s="66"/>
      <c r="D412" s="21"/>
      <c r="E412" s="93"/>
      <c r="F412" s="43"/>
      <c r="G412" s="92"/>
      <c r="H412" s="44"/>
      <c r="I412" s="45"/>
    </row>
    <row r="413" spans="1:9" x14ac:dyDescent="0.2">
      <c r="A413" s="40"/>
      <c r="B413" s="97"/>
      <c r="C413" s="66"/>
      <c r="D413" s="21"/>
      <c r="E413" s="93"/>
      <c r="F413" s="43"/>
      <c r="G413" s="92"/>
      <c r="H413" s="44"/>
      <c r="I413" s="45"/>
    </row>
    <row r="414" spans="1:9" x14ac:dyDescent="0.2">
      <c r="A414" s="40"/>
      <c r="B414" s="97"/>
      <c r="C414" s="66"/>
      <c r="D414" s="21"/>
      <c r="E414" s="93"/>
      <c r="F414" s="43"/>
      <c r="G414" s="92"/>
      <c r="H414" s="44"/>
      <c r="I414" s="45"/>
    </row>
    <row r="415" spans="1:9" x14ac:dyDescent="0.2">
      <c r="A415" s="40"/>
      <c r="B415" s="97"/>
      <c r="C415" s="66"/>
      <c r="D415" s="21"/>
      <c r="E415" s="93"/>
      <c r="F415" s="43"/>
      <c r="G415" s="92"/>
      <c r="H415" s="44"/>
      <c r="I415" s="45"/>
    </row>
    <row r="416" spans="1:9" x14ac:dyDescent="0.2">
      <c r="A416" s="40"/>
      <c r="B416" s="97"/>
      <c r="C416" s="66"/>
      <c r="D416" s="21"/>
      <c r="E416" s="93"/>
      <c r="F416" s="43"/>
      <c r="G416" s="92"/>
      <c r="H416" s="44"/>
      <c r="I416" s="45"/>
    </row>
    <row r="417" spans="1:15" x14ac:dyDescent="0.2">
      <c r="A417" s="40"/>
      <c r="B417" s="97"/>
      <c r="C417" s="66"/>
      <c r="D417" s="21"/>
      <c r="E417" s="93"/>
      <c r="F417" s="43"/>
      <c r="G417" s="92"/>
      <c r="H417" s="44"/>
      <c r="I417" s="45"/>
    </row>
    <row r="418" spans="1:15" x14ac:dyDescent="0.2">
      <c r="A418" s="40"/>
      <c r="B418" s="97"/>
      <c r="C418" s="66"/>
      <c r="D418" s="21"/>
      <c r="E418" s="93"/>
      <c r="F418" s="43"/>
      <c r="G418" s="92"/>
      <c r="H418" s="44"/>
      <c r="I418" s="45"/>
    </row>
    <row r="419" spans="1:15" x14ac:dyDescent="0.2">
      <c r="A419" s="40"/>
      <c r="B419" s="97"/>
      <c r="C419" s="66"/>
      <c r="D419" s="21"/>
      <c r="E419" s="93"/>
      <c r="F419" s="43"/>
      <c r="G419" s="92"/>
      <c r="H419" s="44"/>
      <c r="I419" s="45"/>
    </row>
    <row r="420" spans="1:15" x14ac:dyDescent="0.2">
      <c r="A420" s="40"/>
      <c r="B420" s="97"/>
      <c r="C420" s="66"/>
      <c r="D420" s="21"/>
      <c r="E420" s="93"/>
      <c r="F420" s="43"/>
      <c r="G420" s="92"/>
      <c r="H420" s="44"/>
      <c r="I420" s="45"/>
    </row>
    <row r="421" spans="1:15" x14ac:dyDescent="0.2">
      <c r="A421" s="40"/>
      <c r="B421" s="97"/>
      <c r="C421" s="66"/>
      <c r="D421" s="21"/>
      <c r="E421" s="93"/>
      <c r="F421" s="43"/>
      <c r="G421" s="92"/>
      <c r="H421" s="44"/>
      <c r="I421" s="45"/>
    </row>
    <row r="422" spans="1:15" x14ac:dyDescent="0.2">
      <c r="A422" s="40"/>
      <c r="B422" s="97"/>
      <c r="C422" s="66"/>
      <c r="D422" s="21"/>
      <c r="E422" s="93"/>
      <c r="F422" s="43"/>
      <c r="G422" s="92"/>
      <c r="H422" s="44"/>
      <c r="I422" s="45"/>
    </row>
    <row r="423" spans="1:15" x14ac:dyDescent="0.2">
      <c r="A423" s="40"/>
      <c r="B423" s="97"/>
      <c r="C423" s="66"/>
      <c r="D423" s="21"/>
      <c r="E423" s="93"/>
      <c r="F423" s="43"/>
      <c r="G423" s="92"/>
      <c r="H423" s="44"/>
      <c r="I423" s="45"/>
    </row>
    <row r="424" spans="1:15" x14ac:dyDescent="0.2">
      <c r="A424" s="40"/>
      <c r="B424" s="26"/>
      <c r="C424" s="66"/>
      <c r="D424" s="21"/>
      <c r="E424" s="93"/>
      <c r="F424" s="25"/>
      <c r="G424" s="91"/>
      <c r="H424" s="23"/>
      <c r="I424" s="45"/>
    </row>
    <row r="425" spans="1:15" ht="29.25" customHeight="1" x14ac:dyDescent="0.25">
      <c r="A425" s="127" t="s">
        <v>155</v>
      </c>
      <c r="B425" s="128"/>
      <c r="C425" s="128"/>
      <c r="D425" s="128"/>
      <c r="E425" s="85"/>
      <c r="F425" s="27"/>
      <c r="G425" s="87"/>
      <c r="H425" s="36"/>
      <c r="I425" s="29">
        <f>SUM(I357:I424)</f>
        <v>0</v>
      </c>
    </row>
    <row r="426" spans="1:15" ht="15.75" x14ac:dyDescent="0.2">
      <c r="A426" s="40"/>
      <c r="B426" s="31" t="s">
        <v>160</v>
      </c>
      <c r="C426" s="66"/>
      <c r="D426" s="21"/>
      <c r="E426" s="93"/>
      <c r="F426" s="25"/>
      <c r="G426" s="91"/>
      <c r="H426" s="23"/>
      <c r="I426" s="45"/>
      <c r="K426" s="32"/>
      <c r="L426" s="32"/>
      <c r="M426" s="32"/>
      <c r="N426" s="32"/>
      <c r="O426" s="32"/>
    </row>
    <row r="427" spans="1:15" ht="15.75" x14ac:dyDescent="0.2">
      <c r="A427" s="40"/>
      <c r="B427" s="31" t="s">
        <v>252</v>
      </c>
      <c r="C427" s="66"/>
      <c r="D427" s="21"/>
      <c r="E427" s="93"/>
      <c r="F427" s="25"/>
      <c r="G427" s="91"/>
      <c r="H427" s="23"/>
      <c r="I427" s="45"/>
    </row>
    <row r="428" spans="1:15" ht="15.75" x14ac:dyDescent="0.25">
      <c r="A428" s="40">
        <v>10.1</v>
      </c>
      <c r="B428" s="30" t="s">
        <v>85</v>
      </c>
      <c r="C428" s="66"/>
      <c r="D428" s="21"/>
      <c r="E428" s="93"/>
      <c r="F428" s="25"/>
      <c r="G428" s="91"/>
      <c r="H428" s="23"/>
      <c r="I428" s="45"/>
    </row>
    <row r="429" spans="1:15" ht="25.5" x14ac:dyDescent="0.2">
      <c r="A429" s="40"/>
      <c r="B429" s="99" t="s">
        <v>249</v>
      </c>
      <c r="C429" s="66"/>
      <c r="D429" s="21"/>
      <c r="E429" s="93"/>
      <c r="F429" s="25"/>
      <c r="G429" s="91"/>
      <c r="H429" s="23"/>
      <c r="I429" s="45"/>
    </row>
    <row r="430" spans="1:15" x14ac:dyDescent="0.2">
      <c r="A430" s="40"/>
      <c r="B430" s="26"/>
      <c r="C430" s="66"/>
      <c r="D430" s="21"/>
      <c r="E430" s="93"/>
      <c r="F430" s="25"/>
      <c r="G430" s="91"/>
      <c r="H430" s="23"/>
      <c r="I430" s="45"/>
    </row>
    <row r="431" spans="1:15" x14ac:dyDescent="0.2">
      <c r="A431" s="40">
        <v>10.199999999999999</v>
      </c>
      <c r="B431" s="49" t="s">
        <v>246</v>
      </c>
      <c r="C431" s="66"/>
      <c r="D431" s="21"/>
      <c r="E431" s="93"/>
      <c r="F431" s="25"/>
      <c r="G431" s="91"/>
      <c r="H431" s="23"/>
      <c r="I431" s="45"/>
    </row>
    <row r="432" spans="1:15" s="103" customFormat="1" x14ac:dyDescent="0.2">
      <c r="A432" s="40" t="s">
        <v>188</v>
      </c>
      <c r="B432" s="103" t="s">
        <v>253</v>
      </c>
      <c r="C432" s="98" t="s">
        <v>9</v>
      </c>
      <c r="D432" s="104">
        <v>2</v>
      </c>
      <c r="E432" s="93"/>
      <c r="F432" s="43">
        <f t="shared" ref="F432:F440" si="60">E432*D432</f>
        <v>0</v>
      </c>
      <c r="G432" s="92"/>
      <c r="H432" s="44">
        <f t="shared" ref="H432:H439" si="61">G432*D432</f>
        <v>0</v>
      </c>
      <c r="I432" s="106">
        <f t="shared" ref="I432:I469" si="62">H432+F432</f>
        <v>0</v>
      </c>
      <c r="K432" s="107"/>
      <c r="L432" s="107"/>
      <c r="M432" s="107"/>
      <c r="N432" s="107"/>
      <c r="O432" s="107"/>
    </row>
    <row r="433" spans="1:15" s="103" customFormat="1" x14ac:dyDescent="0.2">
      <c r="A433" s="40" t="s">
        <v>247</v>
      </c>
      <c r="B433" s="97" t="s">
        <v>250</v>
      </c>
      <c r="C433" s="70" t="s">
        <v>166</v>
      </c>
      <c r="D433" s="104">
        <v>27.55</v>
      </c>
      <c r="E433" s="93"/>
      <c r="F433" s="43">
        <f t="shared" si="60"/>
        <v>0</v>
      </c>
      <c r="G433" s="92"/>
      <c r="H433" s="44">
        <f t="shared" si="61"/>
        <v>0</v>
      </c>
      <c r="I433" s="106">
        <f t="shared" si="62"/>
        <v>0</v>
      </c>
      <c r="K433" s="107"/>
      <c r="L433" s="107"/>
      <c r="M433" s="107"/>
      <c r="N433" s="107"/>
      <c r="O433" s="107"/>
    </row>
    <row r="434" spans="1:15" s="103" customFormat="1" x14ac:dyDescent="0.2">
      <c r="A434" s="40" t="s">
        <v>248</v>
      </c>
      <c r="B434" s="97" t="s">
        <v>251</v>
      </c>
      <c r="C434" s="70" t="s">
        <v>166</v>
      </c>
      <c r="D434" s="104">
        <v>6.24</v>
      </c>
      <c r="E434" s="93"/>
      <c r="F434" s="43">
        <f t="shared" si="60"/>
        <v>0</v>
      </c>
      <c r="G434" s="92"/>
      <c r="H434" s="44">
        <f t="shared" si="61"/>
        <v>0</v>
      </c>
      <c r="I434" s="106">
        <f t="shared" si="62"/>
        <v>0</v>
      </c>
      <c r="K434" s="107"/>
      <c r="L434" s="107"/>
      <c r="M434" s="107"/>
      <c r="N434" s="107"/>
      <c r="O434" s="107"/>
    </row>
    <row r="435" spans="1:15" s="103" customFormat="1" x14ac:dyDescent="0.2">
      <c r="A435" s="40" t="s">
        <v>255</v>
      </c>
      <c r="B435" s="97" t="s">
        <v>254</v>
      </c>
      <c r="C435" s="70" t="s">
        <v>166</v>
      </c>
      <c r="D435" s="104">
        <v>2.94</v>
      </c>
      <c r="E435" s="93"/>
      <c r="F435" s="43">
        <f t="shared" si="60"/>
        <v>0</v>
      </c>
      <c r="G435" s="92"/>
      <c r="H435" s="44">
        <f t="shared" si="61"/>
        <v>0</v>
      </c>
      <c r="I435" s="106">
        <f t="shared" si="62"/>
        <v>0</v>
      </c>
      <c r="K435" s="107"/>
      <c r="L435" s="107"/>
      <c r="M435" s="107"/>
      <c r="N435" s="107"/>
      <c r="O435" s="107"/>
    </row>
    <row r="436" spans="1:15" s="103" customFormat="1" x14ac:dyDescent="0.2">
      <c r="A436" s="40"/>
      <c r="B436" s="97"/>
      <c r="C436" s="70"/>
      <c r="D436" s="104"/>
      <c r="E436" s="93"/>
      <c r="F436" s="43">
        <f t="shared" si="60"/>
        <v>0</v>
      </c>
      <c r="G436" s="91"/>
      <c r="H436" s="44">
        <f t="shared" si="61"/>
        <v>0</v>
      </c>
      <c r="I436" s="106"/>
      <c r="K436" s="107"/>
      <c r="L436" s="107"/>
      <c r="M436" s="107"/>
      <c r="N436" s="107"/>
      <c r="O436" s="107"/>
    </row>
    <row r="437" spans="1:15" x14ac:dyDescent="0.2">
      <c r="A437" s="40">
        <v>10.3</v>
      </c>
      <c r="B437" s="49" t="s">
        <v>256</v>
      </c>
      <c r="C437" s="66"/>
      <c r="D437" s="21"/>
      <c r="E437" s="93"/>
      <c r="F437" s="43">
        <f t="shared" si="60"/>
        <v>0</v>
      </c>
      <c r="G437" s="91"/>
      <c r="H437" s="44">
        <f t="shared" si="61"/>
        <v>0</v>
      </c>
      <c r="I437" s="106"/>
    </row>
    <row r="438" spans="1:15" s="103" customFormat="1" x14ac:dyDescent="0.2">
      <c r="A438" s="40" t="s">
        <v>257</v>
      </c>
      <c r="B438" s="97" t="s">
        <v>318</v>
      </c>
      <c r="C438" s="70"/>
      <c r="D438" s="104">
        <v>2.94</v>
      </c>
      <c r="E438" s="93"/>
      <c r="F438" s="43">
        <f t="shared" si="60"/>
        <v>0</v>
      </c>
      <c r="G438" s="91"/>
      <c r="H438" s="44">
        <f t="shared" si="61"/>
        <v>0</v>
      </c>
      <c r="I438" s="106">
        <f t="shared" si="62"/>
        <v>0</v>
      </c>
      <c r="K438" s="107"/>
      <c r="L438" s="107"/>
      <c r="M438" s="107"/>
      <c r="N438" s="107"/>
      <c r="O438" s="107"/>
    </row>
    <row r="439" spans="1:15" s="103" customFormat="1" x14ac:dyDescent="0.2">
      <c r="A439" s="40" t="s">
        <v>259</v>
      </c>
      <c r="B439" s="97" t="s">
        <v>258</v>
      </c>
      <c r="C439" s="70"/>
      <c r="D439" s="104">
        <v>5.88</v>
      </c>
      <c r="E439" s="91"/>
      <c r="F439" s="43">
        <f t="shared" si="60"/>
        <v>0</v>
      </c>
      <c r="G439" s="91"/>
      <c r="H439" s="44">
        <f t="shared" si="61"/>
        <v>0</v>
      </c>
      <c r="I439" s="106">
        <f t="shared" si="62"/>
        <v>0</v>
      </c>
      <c r="K439" s="107"/>
      <c r="L439" s="107"/>
      <c r="M439" s="107"/>
      <c r="N439" s="107"/>
      <c r="O439" s="107"/>
    </row>
    <row r="440" spans="1:15" s="103" customFormat="1" x14ac:dyDescent="0.2">
      <c r="A440" s="40"/>
      <c r="B440" s="97"/>
      <c r="C440" s="70"/>
      <c r="D440" s="104"/>
      <c r="E440" s="93"/>
      <c r="F440" s="43">
        <f t="shared" si="60"/>
        <v>0</v>
      </c>
      <c r="G440" s="91"/>
      <c r="H440" s="90"/>
      <c r="I440" s="106"/>
      <c r="K440" s="107"/>
      <c r="L440" s="107"/>
      <c r="M440" s="107"/>
      <c r="N440" s="107"/>
      <c r="O440" s="107"/>
    </row>
    <row r="441" spans="1:15" x14ac:dyDescent="0.2">
      <c r="A441" s="40">
        <v>10.4</v>
      </c>
      <c r="B441" s="49" t="s">
        <v>264</v>
      </c>
      <c r="C441" s="66"/>
      <c r="D441" s="21"/>
      <c r="E441" s="93"/>
      <c r="F441" s="25"/>
      <c r="G441" s="91"/>
      <c r="H441" s="23"/>
      <c r="I441" s="106"/>
    </row>
    <row r="442" spans="1:15" s="103" customFormat="1" x14ac:dyDescent="0.2">
      <c r="A442" s="40" t="s">
        <v>342</v>
      </c>
      <c r="B442" s="97" t="s">
        <v>265</v>
      </c>
      <c r="C442" s="98" t="s">
        <v>9</v>
      </c>
      <c r="D442" s="104">
        <v>2</v>
      </c>
      <c r="E442" s="93"/>
      <c r="F442" s="43">
        <f t="shared" ref="F442" si="63">E442*D442</f>
        <v>0</v>
      </c>
      <c r="G442" s="92"/>
      <c r="H442" s="44">
        <f t="shared" ref="H442" si="64">G442*D442</f>
        <v>0</v>
      </c>
      <c r="I442" s="106">
        <f t="shared" si="62"/>
        <v>0</v>
      </c>
      <c r="K442" s="107"/>
      <c r="L442" s="107"/>
      <c r="M442" s="107"/>
      <c r="N442" s="107"/>
      <c r="O442" s="107"/>
    </row>
    <row r="443" spans="1:15" s="103" customFormat="1" x14ac:dyDescent="0.2">
      <c r="A443" s="40"/>
      <c r="B443" s="97"/>
      <c r="C443" s="70"/>
      <c r="D443" s="104"/>
      <c r="E443" s="93"/>
      <c r="F443" s="105"/>
      <c r="G443" s="91"/>
      <c r="H443" s="90"/>
      <c r="I443" s="106"/>
      <c r="K443" s="107"/>
      <c r="L443" s="107"/>
      <c r="M443" s="107"/>
      <c r="N443" s="107"/>
      <c r="O443" s="107"/>
    </row>
    <row r="444" spans="1:15" x14ac:dyDescent="0.2">
      <c r="A444" s="40">
        <v>10.5</v>
      </c>
      <c r="B444" s="49" t="s">
        <v>260</v>
      </c>
      <c r="C444" s="66"/>
      <c r="D444" s="21"/>
      <c r="E444" s="93"/>
      <c r="F444" s="25"/>
      <c r="G444" s="91"/>
      <c r="H444" s="23"/>
      <c r="I444" s="106"/>
    </row>
    <row r="445" spans="1:15" s="103" customFormat="1" x14ac:dyDescent="0.2">
      <c r="A445" s="40" t="s">
        <v>343</v>
      </c>
      <c r="B445" s="97" t="s">
        <v>261</v>
      </c>
      <c r="C445" s="98" t="s">
        <v>34</v>
      </c>
      <c r="D445" s="104">
        <v>1</v>
      </c>
      <c r="E445" s="93"/>
      <c r="F445" s="43">
        <f t="shared" ref="F445" si="65">E445*D445</f>
        <v>0</v>
      </c>
      <c r="G445" s="92"/>
      <c r="H445" s="44">
        <f t="shared" ref="H445" si="66">G445*D445</f>
        <v>0</v>
      </c>
      <c r="I445" s="106">
        <f t="shared" si="62"/>
        <v>0</v>
      </c>
      <c r="K445" s="107"/>
      <c r="L445" s="107"/>
      <c r="M445" s="107"/>
      <c r="N445" s="107"/>
      <c r="O445" s="107"/>
    </row>
    <row r="446" spans="1:15" s="103" customFormat="1" x14ac:dyDescent="0.2">
      <c r="A446" s="40"/>
      <c r="B446" s="97"/>
      <c r="C446" s="70"/>
      <c r="D446" s="104"/>
      <c r="E446" s="93"/>
      <c r="F446" s="105"/>
      <c r="G446" s="92"/>
      <c r="H446" s="90"/>
      <c r="I446" s="106"/>
      <c r="K446" s="107"/>
      <c r="L446" s="107"/>
      <c r="M446" s="107"/>
      <c r="N446" s="107"/>
      <c r="O446" s="107"/>
    </row>
    <row r="447" spans="1:15" x14ac:dyDescent="0.2">
      <c r="A447" s="40">
        <v>10.6</v>
      </c>
      <c r="B447" s="49" t="s">
        <v>263</v>
      </c>
      <c r="C447" s="66"/>
      <c r="D447" s="21"/>
      <c r="E447" s="93"/>
      <c r="F447" s="25"/>
      <c r="G447" s="92"/>
      <c r="H447" s="23"/>
      <c r="I447" s="106"/>
    </row>
    <row r="448" spans="1:15" s="103" customFormat="1" x14ac:dyDescent="0.2">
      <c r="A448" s="40" t="s">
        <v>344</v>
      </c>
      <c r="B448" s="97" t="s">
        <v>262</v>
      </c>
      <c r="C448" s="98" t="s">
        <v>34</v>
      </c>
      <c r="D448" s="104">
        <v>1</v>
      </c>
      <c r="E448" s="93"/>
      <c r="F448" s="43">
        <f t="shared" ref="F448" si="67">E448*D448</f>
        <v>0</v>
      </c>
      <c r="G448" s="92"/>
      <c r="H448" s="44">
        <f t="shared" ref="H448" si="68">G448*D448</f>
        <v>0</v>
      </c>
      <c r="I448" s="106">
        <f t="shared" si="62"/>
        <v>0</v>
      </c>
      <c r="K448" s="107"/>
      <c r="L448" s="107"/>
      <c r="M448" s="107"/>
      <c r="N448" s="107"/>
      <c r="O448" s="107"/>
    </row>
    <row r="449" spans="1:15" s="103" customFormat="1" x14ac:dyDescent="0.2">
      <c r="A449" s="40"/>
      <c r="B449" s="97"/>
      <c r="C449" s="70"/>
      <c r="D449" s="104"/>
      <c r="E449" s="93"/>
      <c r="F449" s="105"/>
      <c r="G449" s="91"/>
      <c r="H449" s="90"/>
      <c r="I449" s="106"/>
      <c r="K449" s="107"/>
      <c r="L449" s="107"/>
      <c r="M449" s="107"/>
      <c r="N449" s="107"/>
      <c r="O449" s="107"/>
    </row>
    <row r="450" spans="1:15" s="103" customFormat="1" x14ac:dyDescent="0.2">
      <c r="A450" s="40">
        <v>10.7</v>
      </c>
      <c r="B450" s="49" t="s">
        <v>281</v>
      </c>
      <c r="C450" s="70"/>
      <c r="D450" s="104"/>
      <c r="E450" s="93"/>
      <c r="F450" s="105"/>
      <c r="G450" s="91"/>
      <c r="H450" s="90"/>
      <c r="I450" s="106"/>
      <c r="K450" s="107"/>
      <c r="L450" s="107"/>
      <c r="M450" s="107"/>
      <c r="N450" s="107"/>
      <c r="O450" s="107"/>
    </row>
    <row r="451" spans="1:15" s="103" customFormat="1" x14ac:dyDescent="0.2">
      <c r="A451" s="40" t="s">
        <v>345</v>
      </c>
      <c r="B451" s="97" t="s">
        <v>282</v>
      </c>
      <c r="C451" s="70" t="s">
        <v>166</v>
      </c>
      <c r="D451" s="104">
        <v>5.24</v>
      </c>
      <c r="E451" s="93"/>
      <c r="F451" s="43">
        <f t="shared" ref="F451" si="69">E451*D451</f>
        <v>0</v>
      </c>
      <c r="G451" s="92"/>
      <c r="H451" s="44">
        <f t="shared" ref="H451" si="70">G451*D451</f>
        <v>0</v>
      </c>
      <c r="I451" s="106">
        <f t="shared" si="62"/>
        <v>0</v>
      </c>
      <c r="K451" s="107"/>
      <c r="L451" s="107"/>
      <c r="M451" s="107"/>
      <c r="N451" s="107"/>
      <c r="O451" s="107"/>
    </row>
    <row r="452" spans="1:15" s="103" customFormat="1" x14ac:dyDescent="0.2">
      <c r="A452" s="40"/>
      <c r="B452" s="97"/>
      <c r="C452" s="70"/>
      <c r="D452" s="104"/>
      <c r="E452" s="93"/>
      <c r="F452" s="105"/>
      <c r="G452" s="91"/>
      <c r="H452" s="90"/>
      <c r="I452" s="106"/>
      <c r="K452" s="107"/>
      <c r="L452" s="107"/>
      <c r="M452" s="107"/>
      <c r="N452" s="107"/>
      <c r="O452" s="107"/>
    </row>
    <row r="453" spans="1:15" x14ac:dyDescent="0.2">
      <c r="A453" s="40">
        <v>10.8</v>
      </c>
      <c r="B453" s="49" t="s">
        <v>266</v>
      </c>
      <c r="C453" s="66"/>
      <c r="D453" s="21"/>
      <c r="E453" s="93"/>
      <c r="F453" s="25"/>
      <c r="G453" s="91"/>
      <c r="H453" s="23"/>
      <c r="I453" s="106"/>
    </row>
    <row r="454" spans="1:15" s="103" customFormat="1" x14ac:dyDescent="0.2">
      <c r="A454" s="40" t="s">
        <v>346</v>
      </c>
      <c r="B454" s="97" t="s">
        <v>267</v>
      </c>
      <c r="C454" s="70" t="s">
        <v>166</v>
      </c>
      <c r="D454" s="104">
        <v>27.55</v>
      </c>
      <c r="E454" s="93"/>
      <c r="F454" s="43">
        <f t="shared" ref="F454" si="71">E454*D454</f>
        <v>0</v>
      </c>
      <c r="G454" s="92"/>
      <c r="H454" s="44">
        <f t="shared" ref="H454" si="72">G454*D454</f>
        <v>0</v>
      </c>
      <c r="I454" s="106">
        <f t="shared" si="62"/>
        <v>0</v>
      </c>
      <c r="K454" s="107"/>
      <c r="L454" s="107"/>
      <c r="M454" s="107"/>
      <c r="N454" s="107"/>
      <c r="O454" s="107"/>
    </row>
    <row r="455" spans="1:15" s="103" customFormat="1" x14ac:dyDescent="0.2">
      <c r="A455" s="40"/>
      <c r="B455" s="97"/>
      <c r="C455" s="70"/>
      <c r="D455" s="104"/>
      <c r="E455" s="93"/>
      <c r="F455" s="105"/>
      <c r="G455" s="92"/>
      <c r="H455" s="90"/>
      <c r="I455" s="106"/>
      <c r="K455" s="107"/>
      <c r="L455" s="107"/>
      <c r="M455" s="107"/>
      <c r="N455" s="107"/>
      <c r="O455" s="107"/>
    </row>
    <row r="456" spans="1:15" x14ac:dyDescent="0.2">
      <c r="A456" s="40">
        <v>10.9</v>
      </c>
      <c r="B456" s="49" t="s">
        <v>279</v>
      </c>
      <c r="C456" s="66"/>
      <c r="D456" s="21"/>
      <c r="E456" s="93"/>
      <c r="F456" s="25"/>
      <c r="G456" s="92"/>
      <c r="H456" s="23"/>
      <c r="I456" s="106"/>
    </row>
    <row r="457" spans="1:15" s="103" customFormat="1" x14ac:dyDescent="0.2">
      <c r="A457" s="40" t="s">
        <v>347</v>
      </c>
      <c r="B457" s="97" t="s">
        <v>280</v>
      </c>
      <c r="C457" s="70" t="s">
        <v>166</v>
      </c>
      <c r="D457" s="104">
        <v>6.24</v>
      </c>
      <c r="E457" s="93"/>
      <c r="F457" s="43">
        <f t="shared" ref="F457" si="73">E457*D457</f>
        <v>0</v>
      </c>
      <c r="G457" s="92"/>
      <c r="H457" s="44">
        <f t="shared" ref="H457" si="74">G457*D457</f>
        <v>0</v>
      </c>
      <c r="I457" s="106">
        <f t="shared" si="62"/>
        <v>0</v>
      </c>
      <c r="K457" s="107"/>
      <c r="L457" s="107"/>
      <c r="M457" s="107"/>
      <c r="N457" s="107"/>
      <c r="O457" s="107"/>
    </row>
    <row r="458" spans="1:15" s="103" customFormat="1" x14ac:dyDescent="0.2">
      <c r="A458" s="40"/>
      <c r="B458" s="97"/>
      <c r="C458" s="70"/>
      <c r="D458" s="104"/>
      <c r="E458" s="93"/>
      <c r="F458" s="105"/>
      <c r="G458" s="91"/>
      <c r="H458" s="90"/>
      <c r="I458" s="106"/>
      <c r="K458" s="107"/>
      <c r="L458" s="107"/>
      <c r="M458" s="107"/>
      <c r="N458" s="107"/>
      <c r="O458" s="107"/>
    </row>
    <row r="459" spans="1:15" x14ac:dyDescent="0.2">
      <c r="A459" s="40">
        <v>10.1</v>
      </c>
      <c r="B459" s="49" t="s">
        <v>268</v>
      </c>
      <c r="C459" s="66"/>
      <c r="D459" s="21"/>
      <c r="E459" s="93"/>
      <c r="F459" s="25"/>
      <c r="G459" s="91"/>
      <c r="H459" s="23"/>
      <c r="I459" s="106"/>
    </row>
    <row r="460" spans="1:15" s="103" customFormat="1" x14ac:dyDescent="0.2">
      <c r="A460" s="119" t="s">
        <v>348</v>
      </c>
      <c r="B460" s="97" t="s">
        <v>269</v>
      </c>
      <c r="C460" s="98" t="s">
        <v>9</v>
      </c>
      <c r="D460" s="104">
        <v>2</v>
      </c>
      <c r="E460" s="93"/>
      <c r="F460" s="43">
        <f t="shared" ref="F460:F469" si="75">E460*D460</f>
        <v>0</v>
      </c>
      <c r="G460" s="92"/>
      <c r="H460" s="44">
        <f t="shared" ref="H460:H469" si="76">G460*D460</f>
        <v>0</v>
      </c>
      <c r="I460" s="106">
        <f t="shared" si="62"/>
        <v>0</v>
      </c>
      <c r="K460" s="107"/>
      <c r="L460" s="107"/>
      <c r="M460" s="107"/>
      <c r="N460" s="107"/>
      <c r="O460" s="107"/>
    </row>
    <row r="461" spans="1:15" s="103" customFormat="1" x14ac:dyDescent="0.2">
      <c r="A461" s="119" t="s">
        <v>349</v>
      </c>
      <c r="B461" s="97" t="s">
        <v>270</v>
      </c>
      <c r="C461" s="98" t="s">
        <v>9</v>
      </c>
      <c r="D461" s="104">
        <v>2</v>
      </c>
      <c r="E461" s="93"/>
      <c r="F461" s="43">
        <f t="shared" si="75"/>
        <v>0</v>
      </c>
      <c r="G461" s="92"/>
      <c r="H461" s="44">
        <f t="shared" si="76"/>
        <v>0</v>
      </c>
      <c r="I461" s="106">
        <f t="shared" si="62"/>
        <v>0</v>
      </c>
      <c r="K461" s="107"/>
      <c r="L461" s="107"/>
      <c r="M461" s="107"/>
      <c r="N461" s="107"/>
      <c r="O461" s="107"/>
    </row>
    <row r="462" spans="1:15" s="103" customFormat="1" x14ac:dyDescent="0.2">
      <c r="A462" s="119" t="s">
        <v>350</v>
      </c>
      <c r="B462" s="97" t="s">
        <v>271</v>
      </c>
      <c r="C462" s="98" t="s">
        <v>9</v>
      </c>
      <c r="D462" s="104">
        <v>2</v>
      </c>
      <c r="E462" s="93"/>
      <c r="F462" s="43">
        <f t="shared" si="75"/>
        <v>0</v>
      </c>
      <c r="G462" s="92"/>
      <c r="H462" s="44">
        <f t="shared" si="76"/>
        <v>0</v>
      </c>
      <c r="I462" s="106">
        <f t="shared" si="62"/>
        <v>0</v>
      </c>
      <c r="K462" s="107"/>
      <c r="L462" s="107"/>
      <c r="M462" s="107"/>
      <c r="N462" s="107"/>
      <c r="O462" s="107"/>
    </row>
    <row r="463" spans="1:15" s="103" customFormat="1" x14ac:dyDescent="0.2">
      <c r="A463" s="119" t="s">
        <v>351</v>
      </c>
      <c r="B463" s="97" t="s">
        <v>272</v>
      </c>
      <c r="C463" s="98" t="s">
        <v>9</v>
      </c>
      <c r="D463" s="104">
        <v>2</v>
      </c>
      <c r="E463" s="93"/>
      <c r="F463" s="43">
        <f t="shared" si="75"/>
        <v>0</v>
      </c>
      <c r="G463" s="92"/>
      <c r="H463" s="44">
        <f t="shared" si="76"/>
        <v>0</v>
      </c>
      <c r="I463" s="106">
        <f t="shared" si="62"/>
        <v>0</v>
      </c>
      <c r="K463" s="107"/>
      <c r="L463" s="107"/>
      <c r="M463" s="107"/>
      <c r="N463" s="107"/>
      <c r="O463" s="107"/>
    </row>
    <row r="464" spans="1:15" s="103" customFormat="1" x14ac:dyDescent="0.2">
      <c r="A464" s="119" t="s">
        <v>352</v>
      </c>
      <c r="B464" s="97" t="s">
        <v>273</v>
      </c>
      <c r="C464" s="98" t="s">
        <v>9</v>
      </c>
      <c r="D464" s="104">
        <v>2</v>
      </c>
      <c r="E464" s="93"/>
      <c r="F464" s="43">
        <f t="shared" si="75"/>
        <v>0</v>
      </c>
      <c r="G464" s="92"/>
      <c r="H464" s="44">
        <f t="shared" si="76"/>
        <v>0</v>
      </c>
      <c r="I464" s="106">
        <f t="shared" si="62"/>
        <v>0</v>
      </c>
      <c r="K464" s="107"/>
      <c r="L464" s="107"/>
      <c r="M464" s="107"/>
      <c r="N464" s="107"/>
      <c r="O464" s="107"/>
    </row>
    <row r="465" spans="1:15" s="103" customFormat="1" x14ac:dyDescent="0.2">
      <c r="A465" s="119" t="s">
        <v>353</v>
      </c>
      <c r="B465" s="97" t="s">
        <v>274</v>
      </c>
      <c r="C465" s="98" t="s">
        <v>9</v>
      </c>
      <c r="D465" s="104">
        <v>2</v>
      </c>
      <c r="E465" s="93"/>
      <c r="F465" s="43">
        <f t="shared" si="75"/>
        <v>0</v>
      </c>
      <c r="G465" s="92"/>
      <c r="H465" s="44">
        <f t="shared" si="76"/>
        <v>0</v>
      </c>
      <c r="I465" s="106">
        <f t="shared" si="62"/>
        <v>0</v>
      </c>
      <c r="K465" s="107"/>
      <c r="L465" s="107"/>
      <c r="M465" s="107"/>
      <c r="N465" s="107"/>
      <c r="O465" s="107"/>
    </row>
    <row r="466" spans="1:15" s="103" customFormat="1" x14ac:dyDescent="0.2">
      <c r="A466" s="119" t="s">
        <v>354</v>
      </c>
      <c r="B466" s="97" t="s">
        <v>275</v>
      </c>
      <c r="C466" s="98" t="s">
        <v>9</v>
      </c>
      <c r="D466" s="104">
        <v>2</v>
      </c>
      <c r="E466" s="93"/>
      <c r="F466" s="43">
        <f t="shared" si="75"/>
        <v>0</v>
      </c>
      <c r="G466" s="92"/>
      <c r="H466" s="44">
        <f t="shared" si="76"/>
        <v>0</v>
      </c>
      <c r="I466" s="106">
        <f t="shared" si="62"/>
        <v>0</v>
      </c>
      <c r="K466" s="107"/>
      <c r="L466" s="107"/>
      <c r="M466" s="107"/>
      <c r="N466" s="107"/>
      <c r="O466" s="107"/>
    </row>
    <row r="467" spans="1:15" s="103" customFormat="1" x14ac:dyDescent="0.2">
      <c r="A467" s="119" t="s">
        <v>355</v>
      </c>
      <c r="B467" s="97" t="s">
        <v>276</v>
      </c>
      <c r="C467" s="98" t="s">
        <v>9</v>
      </c>
      <c r="D467" s="104">
        <v>2</v>
      </c>
      <c r="E467" s="93"/>
      <c r="F467" s="43">
        <f t="shared" si="75"/>
        <v>0</v>
      </c>
      <c r="G467" s="92"/>
      <c r="H467" s="44">
        <f t="shared" si="76"/>
        <v>0</v>
      </c>
      <c r="I467" s="106">
        <f t="shared" si="62"/>
        <v>0</v>
      </c>
      <c r="K467" s="107"/>
      <c r="L467" s="107"/>
      <c r="M467" s="107"/>
      <c r="N467" s="107"/>
      <c r="O467" s="107"/>
    </row>
    <row r="468" spans="1:15" s="103" customFormat="1" x14ac:dyDescent="0.2">
      <c r="A468" s="119" t="s">
        <v>356</v>
      </c>
      <c r="B468" s="97" t="s">
        <v>277</v>
      </c>
      <c r="C468" s="98" t="s">
        <v>9</v>
      </c>
      <c r="D468" s="104">
        <v>2</v>
      </c>
      <c r="E468" s="93"/>
      <c r="F468" s="43">
        <f t="shared" si="75"/>
        <v>0</v>
      </c>
      <c r="G468" s="92"/>
      <c r="H468" s="44">
        <f t="shared" si="76"/>
        <v>0</v>
      </c>
      <c r="I468" s="106">
        <f t="shared" si="62"/>
        <v>0</v>
      </c>
      <c r="K468" s="107"/>
      <c r="L468" s="107"/>
      <c r="M468" s="107"/>
      <c r="N468" s="107"/>
      <c r="O468" s="107"/>
    </row>
    <row r="469" spans="1:15" s="103" customFormat="1" x14ac:dyDescent="0.2">
      <c r="A469" s="119" t="s">
        <v>357</v>
      </c>
      <c r="B469" s="97" t="s">
        <v>278</v>
      </c>
      <c r="C469" s="98" t="s">
        <v>9</v>
      </c>
      <c r="D469" s="104">
        <v>2</v>
      </c>
      <c r="E469" s="93"/>
      <c r="F469" s="43">
        <f t="shared" si="75"/>
        <v>0</v>
      </c>
      <c r="G469" s="92"/>
      <c r="H469" s="44">
        <f t="shared" si="76"/>
        <v>0</v>
      </c>
      <c r="I469" s="106">
        <f t="shared" si="62"/>
        <v>0</v>
      </c>
      <c r="K469" s="107"/>
      <c r="L469" s="107"/>
      <c r="M469" s="107"/>
      <c r="N469" s="107"/>
      <c r="O469" s="107"/>
    </row>
    <row r="470" spans="1:15" x14ac:dyDescent="0.2">
      <c r="A470" s="40"/>
      <c r="B470" s="49"/>
      <c r="C470" s="66"/>
      <c r="D470" s="21"/>
      <c r="E470" s="93"/>
      <c r="F470" s="25"/>
      <c r="G470" s="91"/>
      <c r="H470" s="23"/>
      <c r="I470" s="45"/>
    </row>
    <row r="471" spans="1:15" ht="29.25" customHeight="1" x14ac:dyDescent="0.25">
      <c r="A471" s="131" t="s">
        <v>319</v>
      </c>
      <c r="B471" s="132"/>
      <c r="C471" s="132"/>
      <c r="D471" s="133"/>
      <c r="E471" s="85"/>
      <c r="F471" s="27"/>
      <c r="G471" s="87"/>
      <c r="H471" s="36"/>
      <c r="I471" s="29">
        <f>SUM(I431:I470)</f>
        <v>0</v>
      </c>
    </row>
    <row r="472" spans="1:15" ht="15.75" x14ac:dyDescent="0.2">
      <c r="A472" s="40"/>
      <c r="B472" s="31" t="s">
        <v>189</v>
      </c>
      <c r="C472" s="66"/>
      <c r="D472" s="21"/>
      <c r="E472" s="93"/>
      <c r="F472" s="25"/>
      <c r="G472" s="91"/>
      <c r="H472" s="23"/>
      <c r="I472" s="45"/>
    </row>
    <row r="473" spans="1:15" ht="15.75" x14ac:dyDescent="0.2">
      <c r="A473" s="40"/>
      <c r="B473" s="31" t="s">
        <v>162</v>
      </c>
      <c r="C473" s="66"/>
      <c r="D473" s="21"/>
      <c r="E473" s="93"/>
      <c r="F473" s="25"/>
      <c r="G473" s="91"/>
      <c r="H473" s="23"/>
      <c r="I473" s="45">
        <f>H473+F473</f>
        <v>0</v>
      </c>
    </row>
    <row r="474" spans="1:15" ht="15.75" x14ac:dyDescent="0.25">
      <c r="A474" s="40">
        <v>1.1000000000000001</v>
      </c>
      <c r="B474" s="30" t="s">
        <v>85</v>
      </c>
      <c r="C474" s="66"/>
      <c r="D474" s="21"/>
      <c r="E474" s="93"/>
      <c r="F474" s="25"/>
      <c r="G474" s="91"/>
      <c r="H474" s="23"/>
      <c r="I474" s="45">
        <f>H474+F474</f>
        <v>0</v>
      </c>
    </row>
    <row r="475" spans="1:15" x14ac:dyDescent="0.2">
      <c r="A475" s="40"/>
      <c r="B475" s="26" t="s">
        <v>163</v>
      </c>
      <c r="C475" s="66" t="s">
        <v>9</v>
      </c>
      <c r="D475" s="21"/>
      <c r="E475" s="93"/>
      <c r="F475" s="43">
        <f t="shared" ref="F475" si="77">E475*D475</f>
        <v>0</v>
      </c>
      <c r="G475" s="92"/>
      <c r="H475" s="44">
        <f t="shared" ref="H475" si="78">G475*D475</f>
        <v>0</v>
      </c>
      <c r="I475" s="45">
        <f>H475+F475</f>
        <v>0</v>
      </c>
    </row>
    <row r="476" spans="1:15" x14ac:dyDescent="0.2">
      <c r="A476" s="40"/>
      <c r="B476" s="26"/>
      <c r="C476" s="66"/>
      <c r="D476" s="21"/>
      <c r="E476" s="93"/>
      <c r="F476" s="25"/>
      <c r="G476" s="91"/>
      <c r="H476" s="23"/>
      <c r="I476" s="45">
        <f>H476+F476</f>
        <v>0</v>
      </c>
    </row>
    <row r="477" spans="1:15" ht="29.25" customHeight="1" thickBot="1" x14ac:dyDescent="0.3">
      <c r="A477" s="125" t="s">
        <v>161</v>
      </c>
      <c r="B477" s="126"/>
      <c r="C477" s="126"/>
      <c r="D477" s="126"/>
      <c r="E477" s="86"/>
      <c r="F477" s="60"/>
      <c r="G477" s="88"/>
      <c r="H477" s="61"/>
      <c r="I477" s="62">
        <f>SUM(I472:I476)</f>
        <v>0</v>
      </c>
    </row>
    <row r="478" spans="1:15" ht="29.25" customHeight="1" x14ac:dyDescent="0.2">
      <c r="A478" s="124" t="s">
        <v>325</v>
      </c>
      <c r="B478" s="124"/>
      <c r="C478" s="124"/>
      <c r="D478" s="124"/>
      <c r="E478" s="124"/>
      <c r="F478" s="124"/>
      <c r="G478" s="124"/>
      <c r="H478" s="124"/>
      <c r="I478" s="117"/>
    </row>
    <row r="479" spans="1:15" ht="12" customHeight="1" x14ac:dyDescent="0.25">
      <c r="A479" s="113"/>
      <c r="B479" s="113"/>
      <c r="C479" s="113"/>
      <c r="D479" s="113"/>
      <c r="E479" s="114"/>
      <c r="F479" s="115"/>
      <c r="G479" s="116"/>
      <c r="H479" s="115"/>
      <c r="I479" s="117"/>
    </row>
  </sheetData>
  <mergeCells count="15">
    <mergeCell ref="A168:D168"/>
    <mergeCell ref="A2:I2"/>
    <mergeCell ref="A3:I3"/>
    <mergeCell ref="A1:I1"/>
    <mergeCell ref="A76:D76"/>
    <mergeCell ref="A125:D125"/>
    <mergeCell ref="A150:D150"/>
    <mergeCell ref="A478:H478"/>
    <mergeCell ref="A477:D477"/>
    <mergeCell ref="A218:D218"/>
    <mergeCell ref="A350:D350"/>
    <mergeCell ref="A192:D192"/>
    <mergeCell ref="A425:D425"/>
    <mergeCell ref="A471:D471"/>
    <mergeCell ref="A289:D289"/>
  </mergeCells>
  <phoneticPr fontId="3" type="noConversion"/>
  <printOptions horizontalCentered="1"/>
  <pageMargins left="0.25" right="0.25" top="0.75" bottom="0.75" header="0.3" footer="0.3"/>
  <pageSetup paperSize="9" scale="70" orientation="portrait" r:id="rId1"/>
  <headerFooter alignWithMargins="0">
    <oddFooter>&amp;LIGMH Mental Health Center&amp;RBill of Quantities</oddFooter>
  </headerFooter>
  <rowBreaks count="6" manualBreakCount="6">
    <brk id="76" max="16383" man="1"/>
    <brk id="150" max="16383" man="1"/>
    <brk id="218" max="8" man="1"/>
    <brk id="289" max="16383" man="1"/>
    <brk id="350" max="16383" man="1"/>
    <brk id="4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COVER</vt:lpstr>
      <vt:lpstr>SUMMARY</vt:lpstr>
      <vt:lpstr>BOQ</vt:lpstr>
      <vt:lpstr>BOQ!Print_Area</vt:lpstr>
      <vt:lpstr>SUMMARY!Print_Area</vt:lpstr>
      <vt:lpstr>BOQ!Print_Titles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Naeem</dc:creator>
  <cp:lastModifiedBy>Fathimath Rasheedha</cp:lastModifiedBy>
  <cp:lastPrinted>2021-03-03T10:22:25Z</cp:lastPrinted>
  <dcterms:created xsi:type="dcterms:W3CDTF">2001-09-20T18:28:09Z</dcterms:created>
  <dcterms:modified xsi:type="dcterms:W3CDTF">2021-03-03T10:42:32Z</dcterms:modified>
</cp:coreProperties>
</file>