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https://d.docs.live.net/a075d4e00db5965b/Work Related/Hatch Design/Drawing Projects/Hatch Drawings 2025/"/>
    </mc:Choice>
  </mc:AlternateContent>
  <xr:revisionPtr revIDLastSave="7" documentId="8_{834AAF71-AF0C-4B2A-B034-96BA013A9C45}" xr6:coauthVersionLast="47" xr6:coauthVersionMax="47" xr10:uidLastSave="{98396777-F27D-4197-B6C6-B2C6FC0F66EB}"/>
  <bookViews>
    <workbookView xWindow="28680" yWindow="-120" windowWidth="29040" windowHeight="16440" xr2:uid="{C17BEE1F-C63C-7848-AB80-30DF06805414}"/>
  </bookViews>
  <sheets>
    <sheet name="COVER" sheetId="3" r:id="rId1"/>
    <sheet name="SUM" sheetId="2" r:id="rId2"/>
    <sheet name="BoQ" sheetId="1" r:id="rId3"/>
  </sheets>
  <definedNames>
    <definedName name="_xlnm.Print_Area" localSheetId="1">SUM!$A$1:$E$12</definedName>
    <definedName name="_xlnm.Print_Titles" localSheetId="2">BoQ!$4:$4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155" i="1" l="1"/>
  <c r="G153" i="1"/>
  <c r="G149" i="1"/>
  <c r="D151" i="1"/>
  <c r="G151" i="1" l="1"/>
  <c r="G130" i="1" l="1"/>
  <c r="D124" i="1"/>
  <c r="D116" i="1"/>
  <c r="D115" i="1"/>
  <c r="D87" i="1"/>
  <c r="D82" i="1"/>
  <c r="D81" i="1"/>
  <c r="D53" i="1"/>
  <c r="D52" i="1"/>
  <c r="A8" i="3"/>
  <c r="G31" i="1" l="1"/>
  <c r="G34" i="1"/>
  <c r="B9" i="2" l="1"/>
  <c r="B8" i="2"/>
  <c r="B7" i="2"/>
  <c r="B6" i="2"/>
  <c r="B5" i="2"/>
  <c r="G172" i="1"/>
  <c r="E9" i="2" s="1"/>
  <c r="G129" i="1"/>
  <c r="G125" i="1"/>
  <c r="G124" i="1"/>
  <c r="G121" i="1"/>
  <c r="G119" i="1"/>
  <c r="G118" i="1"/>
  <c r="G116" i="1"/>
  <c r="G115" i="1"/>
  <c r="G113" i="1"/>
  <c r="G111" i="1"/>
  <c r="G102" i="1"/>
  <c r="G101" i="1"/>
  <c r="G100" i="1"/>
  <c r="G99" i="1"/>
  <c r="G98" i="1"/>
  <c r="G89" i="1"/>
  <c r="G88" i="1"/>
  <c r="G87" i="1"/>
  <c r="G86" i="1"/>
  <c r="G85" i="1"/>
  <c r="G82" i="1"/>
  <c r="G81" i="1"/>
  <c r="G65" i="1"/>
  <c r="G62" i="1"/>
  <c r="G59" i="1"/>
  <c r="G58" i="1"/>
  <c r="G53" i="1"/>
  <c r="G52" i="1"/>
  <c r="G47" i="1"/>
  <c r="G28" i="1"/>
  <c r="G25" i="1"/>
  <c r="G160" i="1" l="1"/>
  <c r="E8" i="2" s="1"/>
  <c r="G39" i="1"/>
  <c r="E5" i="2" s="1"/>
  <c r="G135" i="1"/>
  <c r="E7" i="2" s="1"/>
  <c r="G70" i="1"/>
  <c r="E6" i="2" s="1"/>
  <c r="E10" i="2" l="1"/>
  <c r="E11" i="2" s="1"/>
  <c r="E12" i="2" s="1"/>
</calcChain>
</file>

<file path=xl/sharedStrings.xml><?xml version="1.0" encoding="utf-8"?>
<sst xmlns="http://schemas.openxmlformats.org/spreadsheetml/2006/main" count="191" uniqueCount="133">
  <si>
    <t>BILL OF QUANTITIES</t>
  </si>
  <si>
    <t>Item</t>
  </si>
  <si>
    <t>Description</t>
  </si>
  <si>
    <t>Unit</t>
  </si>
  <si>
    <t>Qty</t>
  </si>
  <si>
    <t>Material Rate</t>
  </si>
  <si>
    <t>Labour Rate</t>
  </si>
  <si>
    <t>Amount (MVR)</t>
  </si>
  <si>
    <t>BILL No: 01</t>
  </si>
  <si>
    <t>Preliminaries</t>
  </si>
  <si>
    <t>General Notes</t>
  </si>
  <si>
    <t xml:space="preserve">Abbreviations </t>
  </si>
  <si>
    <t>m - metre</t>
  </si>
  <si>
    <t>lm-linear metre</t>
  </si>
  <si>
    <t>nr - numbers</t>
  </si>
  <si>
    <t>m³ - cubic metre</t>
  </si>
  <si>
    <t>m² - square metre</t>
  </si>
  <si>
    <t>l - litre</t>
  </si>
  <si>
    <t>kg - kilogram</t>
  </si>
  <si>
    <t>incl - including</t>
  </si>
  <si>
    <t>mm - millimetre</t>
  </si>
  <si>
    <t>dia - diametre</t>
  </si>
  <si>
    <t>pts - points</t>
  </si>
  <si>
    <t>SS - Stainless Steel</t>
  </si>
  <si>
    <t>GI - Galvanised Iron</t>
  </si>
  <si>
    <t>Site Management Costs</t>
  </si>
  <si>
    <t>item</t>
  </si>
  <si>
    <t>Sign Board</t>
  </si>
  <si>
    <t>Allow for sign board</t>
  </si>
  <si>
    <t>BILL No: 01 - Preliminaries</t>
  </si>
  <si>
    <t>TOTAL OF BILL No: 01 - Carried over to summary</t>
  </si>
  <si>
    <t>BILL No: 02</t>
  </si>
  <si>
    <t>Ground Works</t>
  </si>
  <si>
    <t>General</t>
  </si>
  <si>
    <t>(a) Rates shall include for: leveling, grading, trimming, compacting to faces of excavation, keep sides plumb, 
backfilling, consolidating, additional working space and disposing surplus soil.</t>
  </si>
  <si>
    <t>Demolition</t>
  </si>
  <si>
    <t>Demolition of the existing building components as per the drawing</t>
  </si>
  <si>
    <t>Excavation</t>
  </si>
  <si>
    <t>(a) Excavation quantities are measured to the faces of concrete members. Rates shall include for all additional excavation required to place the formwork, back filling, shoring, foundation protection and similar</t>
  </si>
  <si>
    <t>Excavation to receive:</t>
  </si>
  <si>
    <t>m³</t>
  </si>
  <si>
    <t>Damp Proof Membrane</t>
  </si>
  <si>
    <t>(a) Rate shall include for: dressing around and sealing to all penetrations.</t>
  </si>
  <si>
    <t>Polythene damp proof membrane (500 gauge) laid on the bottom of:</t>
  </si>
  <si>
    <t>m²</t>
  </si>
  <si>
    <t>Back Filling</t>
  </si>
  <si>
    <t>Backfilling to the excavated area and upto floor finish level. Rate shall include for the leveling of backfilling and achieving the appropriate level of compaction</t>
  </si>
  <si>
    <t>Clean-up</t>
  </si>
  <si>
    <t>Allow for clean up of completed works and site upon completion</t>
  </si>
  <si>
    <t>BILL No: 02 - Ground Works</t>
  </si>
  <si>
    <t>TOTAL OF BILL No: 02 - Carried over to summary</t>
  </si>
  <si>
    <t>BILL No: 03</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</si>
  <si>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</si>
  <si>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</si>
  <si>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</si>
  <si>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</si>
  <si>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Lean Concrete</t>
  </si>
  <si>
    <t>50mm thick lean concrete to bottom of:</t>
  </si>
  <si>
    <t>Reinforced Insitu Concrete</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</si>
  <si>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</si>
  <si>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</si>
  <si>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</si>
  <si>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(c) Plywood used for forms shall be of commercial standard, moisture resistane conrete form plywood not less than 6mm thick and atleast 12mm thick.</t>
  </si>
  <si>
    <t>(d) Rates shall include for; all necessary boarding,supports, erecting, framing, temporary cambering cutting, perforations for reinforcing bars, bolts,straps,ties, hangers, pipes and removal of  formwork.</t>
  </si>
  <si>
    <t>Reinforcement</t>
  </si>
  <si>
    <t xml:space="preserve"> (a) All reinforcement bars except 6 mm dia bars shall be of deformed high strength bars. 6 mm bar shall be round mild steel bars. </t>
  </si>
  <si>
    <t>(b) Binding wire shall be of 1.6 mm or 1.4 mm soft iron wire.</t>
  </si>
  <si>
    <t>(c) Rates shall include for distribution steel, cleaning,  fabrication, placing, the provision for all necessary temporary fixings, and supports including chairs and binding wire, laps and wastage.</t>
  </si>
  <si>
    <t>12mm dia deformed bars</t>
  </si>
  <si>
    <t>16mm dia deformed bars</t>
  </si>
  <si>
    <t>6mm dia deformed bars</t>
  </si>
  <si>
    <t>10mm dia deformed bars</t>
  </si>
  <si>
    <t>Water Proofing</t>
  </si>
  <si>
    <r>
      <t>Apply Rubberised bitumin water proofing paint</t>
    </r>
    <r>
      <rPr>
        <b/>
        <sz val="12"/>
        <color indexed="8"/>
        <rFont val="Times New Roman"/>
        <family val="1"/>
      </rPr>
      <t>,</t>
    </r>
    <r>
      <rPr>
        <sz val="12"/>
        <color indexed="8"/>
        <rFont val="Times New Roman"/>
        <family val="1"/>
      </rPr>
      <t xml:space="preserve"> 2 coats to all exposed concrete below ground level.</t>
    </r>
  </si>
  <si>
    <t>Add an approved concrete admixture to all concrete</t>
  </si>
  <si>
    <t>l</t>
  </si>
  <si>
    <t>Other Concrete Works</t>
  </si>
  <si>
    <t>Rate shall include Concrete, formwork, reinforcement, casting, curing, placing etc as specified in the drawings and specifications.</t>
  </si>
  <si>
    <t>BILL No: 03 - Concrete Works</t>
  </si>
  <si>
    <t>TOTAL OF BILL No: 03 - Carried over to summary</t>
  </si>
  <si>
    <t>BILL N0: 04</t>
  </si>
  <si>
    <t>TOTAL OF BILL No: 04 - Carried over to summary</t>
  </si>
  <si>
    <t>TOTAL OF BILL No: 05 - Carried over to summary</t>
  </si>
  <si>
    <t>Additions and Omissions</t>
  </si>
  <si>
    <t>Additions</t>
  </si>
  <si>
    <t>Omissions</t>
  </si>
  <si>
    <t>SUMMARY</t>
  </si>
  <si>
    <t>NO</t>
  </si>
  <si>
    <t>BILL</t>
  </si>
  <si>
    <t>AMOUNT (MVR)</t>
  </si>
  <si>
    <t xml:space="preserve">SUB TOTAL </t>
  </si>
  <si>
    <t>GST 8%</t>
  </si>
  <si>
    <t xml:space="preserve">GRAND TOTAL </t>
  </si>
  <si>
    <t>Client: IGMH</t>
  </si>
  <si>
    <t>Safty on Site</t>
  </si>
  <si>
    <t>Safety on site:- Providing and maintaining adequate safety measures on site for all workers and all authorized visitors on site and protecting adjoining properties and people against falling objects or other with regard to the construction works.</t>
  </si>
  <si>
    <t>TEMPORARY FENCING</t>
  </si>
  <si>
    <t>Supply, erect and maintenance of a fence throughout the construction period and hoarding all along the perimeter of the site.</t>
  </si>
  <si>
    <t>Allow for all on and off site management costs including costs of foreman and assistants, temporary services, telephone, fax and similar items.</t>
  </si>
  <si>
    <t>Project: New Stair to 1F LAB</t>
  </si>
  <si>
    <t>May 2025</t>
  </si>
  <si>
    <t>Pad footings, 800 x 1500mm</t>
  </si>
  <si>
    <t>Stair footing , 600 x 1300mm</t>
  </si>
  <si>
    <t>Column</t>
  </si>
  <si>
    <t>Beam</t>
  </si>
  <si>
    <t>Stair Case</t>
  </si>
  <si>
    <t>Beams</t>
  </si>
  <si>
    <t>Finishing Works</t>
  </si>
  <si>
    <t>BILL N0: 04 - Finishing Works</t>
  </si>
  <si>
    <t>BILL No: 05 - Additions and Omissions</t>
  </si>
  <si>
    <t>Mtr</t>
  </si>
  <si>
    <t>Concrete chipping  of a portion of existing slab as per instrction</t>
  </si>
  <si>
    <t>New 12MM Bar@150 anchored  With Master Flow 932AN or Similar</t>
  </si>
  <si>
    <t>Rates shall include for:motar,  fixing, bedding, grouting, and pointing materials; making good around pipes, sanitary fixtures, and similar; cleaning down and polishing.</t>
  </si>
  <si>
    <t>Tiles to be fixed with Tile Adhesive Cement.</t>
  </si>
  <si>
    <t>a)</t>
  </si>
  <si>
    <t>Rates shall include for approved brand water proofing compound shall be mixed with cement mortar for external wall plastering as per manufacturers specifications.</t>
  </si>
  <si>
    <t>b)</t>
  </si>
  <si>
    <t xml:space="preserve">20mm thick Cement plastering on Exterior surface of  External masonry walls and concrete surfaces and 15mm thick plastering on interior walls and concrete surface as specified incl. wire mesh shall be fixed at the joints of concrete surfaces and walls before plastering. </t>
  </si>
  <si>
    <t>c)</t>
  </si>
  <si>
    <t>f)</t>
  </si>
  <si>
    <t>d)</t>
  </si>
  <si>
    <t>Rates shall include for: the provision, erection and removal of scaffolding, preparation, rubbing down between coats and similar work, the protection and/or masking floors, fittings and similar work, removing and replacing door and window</t>
  </si>
  <si>
    <t>e)</t>
  </si>
  <si>
    <t>All painting work shall be carried in accordance with the Specifications</t>
  </si>
  <si>
    <t>Paint system shall be approved paint from client and consultant.</t>
  </si>
  <si>
    <t>Emulsion paint finish on cement plastered walls and concrete column, sides and soffits of beam and soffits of slab surfaces as specified. Exterior walls should be applied with weather proof paint. 1 coat of wall sealer, 2 coats of paint. Interior surfaces 1 coat of wall sealer, 2 coats of Putty and 2 coats of paint. Soffits of the Slab to be grinded before painting.Soffits of the slab with 1 coat of wall sealer, 2 coats of Wall putty, and 2 coats of Paint.Ceilings with 1 coat of wall sealer, 2 coats of Wall putty, and 2 coats of Paint.</t>
  </si>
  <si>
    <t>g)</t>
  </si>
  <si>
    <t>Plastering 20mm Thick Exterior</t>
  </si>
  <si>
    <r>
      <rPr>
        <sz val="8"/>
        <rFont val="Arial"/>
        <family val="2"/>
      </rPr>
      <t>m</t>
    </r>
    <r>
      <rPr>
        <vertAlign val="superscript"/>
        <sz val="8"/>
        <rFont val="Arial"/>
        <family val="2"/>
      </rPr>
      <t>2</t>
    </r>
  </si>
  <si>
    <t>Putty Painting</t>
  </si>
  <si>
    <t>Tiling</t>
  </si>
  <si>
    <t>Railing 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</si>
</sst>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3" formatCode="_-* #,##0.00_-;\-* #,##0.00_-;_-* &quot;-&quot;??_-;_-@_-"/>
    <numFmt numFmtId="164" formatCode="_(* #,##0.00_);_(* \(#,##0.00\);_(* &quot;-&quot;??_);_(@_)"/>
    <numFmt numFmtId="165" formatCode="0.0"/>
    <numFmt numFmtId="166" formatCode="_(* #,##0_);_(* \(#,##0\);_(* &quot;-&quot;??_);_(@_)"/>
    <numFmt numFmtId="167" formatCode="\(0\)"/>
    <numFmt numFmtId="168" formatCode="_(* #,##0_);_(* \(#,##0\);_(* &quot;&quot;??_);_(@_)"/>
    <numFmt numFmtId="169" formatCode="[$-409]dd\-mmm\-yy;@"/>
  </numFmts>
  <fonts count="37" x14ac:knownFonts="1">
    <font>
      <sz val="12"/>
      <color theme="1"/>
      <name val="Calibri"/>
      <family val="2"/>
      <scheme val="minor"/>
    </font>
    <font>
      <sz val="12"/>
      <color theme="1"/>
      <name val="Calibri"/>
      <family val="2"/>
      <scheme val="minor"/>
    </font>
    <font>
      <b/>
      <sz val="12"/>
      <color theme="1"/>
      <name val="Calibri"/>
      <family val="2"/>
      <scheme val="minor"/>
    </font>
    <font>
      <b/>
      <sz val="18"/>
      <color theme="1"/>
      <name val="Calibri"/>
      <family val="2"/>
      <scheme val="minor"/>
    </font>
    <font>
      <b/>
      <sz val="16"/>
      <color theme="1"/>
      <name val="Calibri"/>
      <family val="2"/>
      <scheme val="minor"/>
    </font>
    <font>
      <b/>
      <sz val="12"/>
      <name val="Calibri"/>
      <family val="2"/>
      <scheme val="minor"/>
    </font>
    <font>
      <sz val="12"/>
      <name val="Calibri"/>
      <family val="2"/>
      <scheme val="minor"/>
    </font>
    <font>
      <b/>
      <u/>
      <sz val="12"/>
      <name val="Calibri"/>
      <family val="2"/>
      <scheme val="minor"/>
    </font>
    <font>
      <b/>
      <sz val="10"/>
      <name val="Arial"/>
      <family val="2"/>
    </font>
    <font>
      <sz val="11"/>
      <color theme="1"/>
      <name val="Calibri"/>
      <family val="2"/>
      <scheme val="minor"/>
    </font>
    <font>
      <i/>
      <u/>
      <sz val="12"/>
      <name val="Calibri"/>
      <family val="2"/>
      <scheme val="minor"/>
    </font>
    <font>
      <sz val="10"/>
      <name val="Arial"/>
      <family val="2"/>
    </font>
    <font>
      <sz val="12"/>
      <name val="Calibri"/>
      <family val="2"/>
    </font>
    <font>
      <i/>
      <sz val="12"/>
      <name val="Calibri"/>
      <family val="2"/>
    </font>
    <font>
      <b/>
      <sz val="12"/>
      <color indexed="8"/>
      <name val="Times New Roman"/>
      <family val="1"/>
    </font>
    <font>
      <sz val="12"/>
      <color indexed="8"/>
      <name val="Times New Roman"/>
      <family val="1"/>
    </font>
    <font>
      <b/>
      <u/>
      <sz val="12"/>
      <name val="Calibri"/>
      <family val="2"/>
    </font>
    <font>
      <sz val="12"/>
      <color indexed="8"/>
      <name val="Calibri"/>
      <family val="2"/>
    </font>
    <font>
      <b/>
      <u/>
      <sz val="24"/>
      <name val="Calibri"/>
      <family val="2"/>
      <scheme val="minor"/>
    </font>
    <font>
      <sz val="24"/>
      <color theme="1"/>
      <name val="Calibri"/>
      <family val="2"/>
      <scheme val="minor"/>
    </font>
    <font>
      <b/>
      <sz val="24"/>
      <name val="Calibri"/>
      <family val="2"/>
      <scheme val="minor"/>
    </font>
    <font>
      <sz val="24"/>
      <name val="Calibri"/>
      <family val="2"/>
      <scheme val="minor"/>
    </font>
    <font>
      <sz val="12"/>
      <name val="Arial"/>
      <family val="2"/>
    </font>
    <font>
      <b/>
      <sz val="14"/>
      <name val="TechnicLite"/>
      <charset val="2"/>
    </font>
    <font>
      <b/>
      <u/>
      <sz val="26"/>
      <name val="Arial Black"/>
      <family val="2"/>
    </font>
    <font>
      <b/>
      <sz val="10"/>
      <name val="TechnicLite"/>
      <charset val="2"/>
    </font>
    <font>
      <sz val="8"/>
      <name val="Arial"/>
      <family val="2"/>
    </font>
    <font>
      <b/>
      <sz val="8"/>
      <name val="Arial Black"/>
      <family val="2"/>
    </font>
    <font>
      <b/>
      <sz val="8"/>
      <name val="TechnicLite"/>
      <charset val="2"/>
    </font>
    <font>
      <b/>
      <sz val="14"/>
      <name val="Arial Black"/>
      <family val="2"/>
    </font>
    <font>
      <sz val="12"/>
      <name val="Arial Black"/>
      <family val="2"/>
    </font>
    <font>
      <b/>
      <sz val="16"/>
      <name val="Arial Black"/>
      <family val="2"/>
    </font>
    <font>
      <sz val="10"/>
      <name val="Arial Black"/>
      <family val="2"/>
    </font>
    <font>
      <sz val="11"/>
      <name val="Arial Black"/>
      <family val="2"/>
    </font>
    <font>
      <sz val="12"/>
      <color rgb="FFFF0000"/>
      <name val="Calibri"/>
      <family val="2"/>
      <scheme val="minor"/>
    </font>
    <font>
      <b/>
      <u/>
      <sz val="11"/>
      <name val="Verdana"/>
      <family val="2"/>
    </font>
    <font>
      <vertAlign val="superscript"/>
      <sz val="8"/>
      <name val="Arial"/>
      <family val="2"/>
    </font>
  </fonts>
  <fills count="7">
    <fill>
      <patternFill patternType="none"/>
    </fill>
    <fill>
      <patternFill patternType="gray125"/>
    </fill>
    <fill>
      <patternFill patternType="solid">
        <fgColor theme="7" tint="0.79998168889431442"/>
        <bgColor indexed="65"/>
      </patternFill>
    </fill>
    <fill>
      <patternFill patternType="solid">
        <fgColor theme="0" tint="-0.499984740745262"/>
        <bgColor indexed="64"/>
      </patternFill>
    </fill>
    <fill>
      <patternFill patternType="solid">
        <fgColor indexed="65"/>
        <bgColor indexed="64"/>
      </patternFill>
    </fill>
    <fill>
      <patternFill patternType="solid">
        <fgColor indexed="9"/>
        <bgColor indexed="64"/>
      </patternFill>
    </fill>
    <fill>
      <patternFill patternType="solid">
        <fgColor theme="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8">
    <xf numFmtId="0" fontId="0" fillId="0" borderId="0"/>
    <xf numFmtId="43" fontId="1" fillId="0" borderId="0" applyFont="0" applyFill="0" applyBorder="0" applyAlignment="0" applyProtection="0"/>
    <xf numFmtId="0" fontId="1" fillId="2" borderId="0" applyNumberFormat="0" applyBorder="0" applyAlignment="0" applyProtection="0"/>
    <xf numFmtId="0" fontId="8" fillId="0" borderId="0"/>
    <xf numFmtId="0" fontId="8" fillId="0" borderId="0" applyFont="0" applyFill="0" applyBorder="0" applyAlignment="0" applyProtection="0"/>
    <xf numFmtId="164" fontId="9" fillId="0" borderId="0" applyFont="0" applyFill="0" applyBorder="0" applyAlignment="0" applyProtection="0"/>
    <xf numFmtId="164" fontId="11" fillId="0" borderId="0" applyFont="0" applyFill="0" applyBorder="0" applyAlignment="0" applyProtection="0"/>
    <xf numFmtId="164" fontId="11" fillId="0" borderId="0" applyFont="0" applyFill="0" applyBorder="0" applyAlignment="0" applyProtection="0"/>
  </cellStyleXfs>
  <cellXfs count="201">
    <xf numFmtId="0" fontId="0" fillId="0" borderId="0" xfId="0"/>
    <xf numFmtId="0" fontId="4" fillId="0" borderId="0" xfId="0" applyFont="1" applyAlignment="1">
      <alignment vertical="top"/>
    </xf>
    <xf numFmtId="0" fontId="0" fillId="3" borderId="1" xfId="2" applyFont="1" applyFill="1" applyBorder="1" applyAlignment="1">
      <alignment horizontal="center" vertical="center"/>
    </xf>
    <xf numFmtId="165" fontId="5" fillId="4" borderId="2" xfId="1" applyNumberFormat="1" applyFont="1" applyFill="1" applyBorder="1" applyAlignment="1">
      <alignment horizontal="right" vertical="justify"/>
    </xf>
    <xf numFmtId="43" fontId="5" fillId="4" borderId="3" xfId="1" quotePrefix="1" applyFont="1" applyFill="1" applyBorder="1" applyAlignment="1">
      <alignment horizontal="center" wrapText="1"/>
    </xf>
    <xf numFmtId="43" fontId="5" fillId="4" borderId="3" xfId="1" applyFont="1" applyFill="1" applyBorder="1" applyAlignment="1">
      <alignment horizontal="right"/>
    </xf>
    <xf numFmtId="166" fontId="5" fillId="4" borderId="3" xfId="1" applyNumberFormat="1" applyFont="1" applyFill="1" applyBorder="1" applyAlignment="1">
      <alignment horizontal="center"/>
    </xf>
    <xf numFmtId="43" fontId="6" fillId="4" borderId="3" xfId="1" applyFont="1" applyFill="1" applyBorder="1" applyAlignment="1">
      <alignment horizontal="center"/>
    </xf>
    <xf numFmtId="43" fontId="6" fillId="4" borderId="4" xfId="1" applyFont="1" applyFill="1" applyBorder="1" applyAlignment="1">
      <alignment horizontal="center"/>
    </xf>
    <xf numFmtId="0" fontId="5" fillId="0" borderId="5" xfId="0" applyFont="1" applyBorder="1" applyAlignment="1">
      <alignment horizontal="center" vertical="center"/>
    </xf>
    <xf numFmtId="43" fontId="7" fillId="0" borderId="6" xfId="1" applyFont="1" applyFill="1" applyBorder="1" applyAlignment="1">
      <alignment horizontal="center" vertical="top" wrapText="1"/>
    </xf>
    <xf numFmtId="0" fontId="5" fillId="0" borderId="7" xfId="0" applyFont="1" applyBorder="1" applyAlignment="1">
      <alignment horizontal="center" vertical="center"/>
    </xf>
    <xf numFmtId="4" fontId="6" fillId="0" borderId="7" xfId="0" applyNumberFormat="1" applyFont="1" applyBorder="1" applyAlignment="1">
      <alignment horizontal="center" vertical="center"/>
    </xf>
    <xf numFmtId="4" fontId="6" fillId="0" borderId="8" xfId="0" applyNumberFormat="1" applyFont="1" applyBorder="1" applyAlignment="1">
      <alignment horizontal="centerContinuous"/>
    </xf>
    <xf numFmtId="0" fontId="5" fillId="0" borderId="5" xfId="0" applyFont="1" applyBorder="1" applyAlignment="1">
      <alignment horizontal="right" vertical="center"/>
    </xf>
    <xf numFmtId="43" fontId="7" fillId="0" borderId="0" xfId="1" applyFont="1" applyFill="1" applyBorder="1" applyAlignment="1">
      <alignment horizontal="justify" vertical="top" wrapText="1"/>
    </xf>
    <xf numFmtId="0" fontId="5" fillId="0" borderId="9" xfId="0" applyFont="1" applyBorder="1" applyAlignment="1">
      <alignment horizontal="center" vertical="center"/>
    </xf>
    <xf numFmtId="4" fontId="6" fillId="0" borderId="9" xfId="0" applyNumberFormat="1" applyFont="1" applyBorder="1" applyAlignment="1">
      <alignment horizontal="center" vertical="center"/>
    </xf>
    <xf numFmtId="4" fontId="6" fillId="0" borderId="5" xfId="0" applyNumberFormat="1" applyFont="1" applyBorder="1" applyAlignment="1">
      <alignment horizontal="centerContinuous"/>
    </xf>
    <xf numFmtId="167" fontId="6" fillId="0" borderId="5" xfId="1" applyNumberFormat="1" applyFont="1" applyBorder="1" applyAlignment="1">
      <alignment horizontal="right" vertical="justify"/>
    </xf>
    <xf numFmtId="43" fontId="6" fillId="0" borderId="0" xfId="1" applyFont="1" applyFill="1" applyBorder="1" applyAlignment="1">
      <alignment horizontal="left" wrapText="1"/>
    </xf>
    <xf numFmtId="0" fontId="5" fillId="0" borderId="5" xfId="3" applyFont="1" applyBorder="1" applyAlignment="1">
      <alignment horizontal="right" vertical="top"/>
    </xf>
    <xf numFmtId="43" fontId="6" fillId="0" borderId="0" xfId="1" applyFont="1" applyFill="1" applyBorder="1" applyAlignment="1">
      <alignment horizontal="left" vertical="top" wrapText="1"/>
    </xf>
    <xf numFmtId="0" fontId="6" fillId="0" borderId="9" xfId="0" applyFont="1" applyBorder="1" applyAlignment="1">
      <alignment horizontal="center" vertical="center"/>
    </xf>
    <xf numFmtId="164" fontId="6" fillId="0" borderId="9" xfId="4" applyNumberFormat="1" applyFont="1" applyFill="1" applyBorder="1" applyAlignment="1">
      <alignment horizontal="center" vertical="center"/>
    </xf>
    <xf numFmtId="43" fontId="6" fillId="0" borderId="9" xfId="1" applyFont="1" applyBorder="1" applyAlignment="1">
      <alignment horizontal="center" vertical="center"/>
    </xf>
    <xf numFmtId="43" fontId="6" fillId="0" borderId="5" xfId="1" applyFont="1" applyBorder="1" applyAlignment="1">
      <alignment horizontal="center" vertical="center"/>
    </xf>
    <xf numFmtId="43" fontId="6" fillId="0" borderId="9" xfId="1" quotePrefix="1" applyFont="1" applyBorder="1" applyAlignment="1">
      <alignment horizontal="left" vertical="top" wrapText="1"/>
    </xf>
    <xf numFmtId="4" fontId="6" fillId="0" borderId="5" xfId="0" applyNumberFormat="1" applyFont="1" applyBorder="1" applyAlignment="1">
      <alignment horizontal="center" vertical="center"/>
    </xf>
    <xf numFmtId="0" fontId="5" fillId="0" borderId="10" xfId="0" applyFont="1" applyBorder="1" applyAlignment="1">
      <alignment horizontal="center" vertical="center"/>
    </xf>
    <xf numFmtId="43" fontId="6" fillId="0" borderId="11" xfId="1" applyFont="1" applyBorder="1" applyAlignment="1">
      <alignment horizontal="justify" vertical="top" wrapText="1"/>
    </xf>
    <xf numFmtId="0" fontId="6" fillId="0" borderId="11" xfId="0" applyFont="1" applyBorder="1" applyAlignment="1">
      <alignment horizontal="center" vertical="center"/>
    </xf>
    <xf numFmtId="0" fontId="5" fillId="0" borderId="11" xfId="0" applyFont="1" applyBorder="1" applyAlignment="1">
      <alignment horizontal="center" vertical="center"/>
    </xf>
    <xf numFmtId="4" fontId="6" fillId="0" borderId="11" xfId="0" applyNumberFormat="1" applyFont="1" applyBorder="1" applyAlignment="1">
      <alignment horizontal="center" vertical="center"/>
    </xf>
    <xf numFmtId="4" fontId="6" fillId="0" borderId="10" xfId="0" applyNumberFormat="1" applyFont="1" applyBorder="1" applyAlignment="1">
      <alignment horizontal="centerContinuous"/>
    </xf>
    <xf numFmtId="165" fontId="6" fillId="0" borderId="7" xfId="1" applyNumberFormat="1" applyFont="1" applyBorder="1" applyAlignment="1">
      <alignment horizontal="right" vertical="justify"/>
    </xf>
    <xf numFmtId="43" fontId="5" fillId="0" borderId="6" xfId="1" quotePrefix="1" applyFont="1" applyBorder="1" applyAlignment="1">
      <alignment wrapText="1"/>
    </xf>
    <xf numFmtId="43" fontId="6" fillId="0" borderId="8" xfId="1" applyFont="1" applyBorder="1" applyAlignment="1"/>
    <xf numFmtId="166" fontId="6" fillId="0" borderId="8" xfId="1" applyNumberFormat="1" applyFont="1" applyBorder="1" applyAlignment="1">
      <alignment horizontal="center"/>
    </xf>
    <xf numFmtId="43" fontId="6" fillId="0" borderId="8" xfId="1" applyFont="1" applyBorder="1"/>
    <xf numFmtId="43" fontId="5" fillId="0" borderId="8" xfId="1" applyFont="1" applyBorder="1"/>
    <xf numFmtId="165" fontId="5" fillId="0" borderId="11" xfId="1" applyNumberFormat="1" applyFont="1" applyFill="1" applyBorder="1" applyAlignment="1">
      <alignment horizontal="right" vertical="justify"/>
    </xf>
    <xf numFmtId="166" fontId="5" fillId="0" borderId="10" xfId="1" applyNumberFormat="1" applyFont="1" applyFill="1" applyBorder="1" applyAlignment="1">
      <alignment horizontal="center"/>
    </xf>
    <xf numFmtId="43" fontId="6" fillId="0" borderId="10" xfId="1" applyFont="1" applyFill="1" applyBorder="1"/>
    <xf numFmtId="43" fontId="7" fillId="0" borderId="6" xfId="1" applyFont="1" applyFill="1" applyBorder="1" applyAlignment="1">
      <alignment horizontal="center" wrapText="1"/>
    </xf>
    <xf numFmtId="43" fontId="6" fillId="0" borderId="5" xfId="1" applyFont="1" applyBorder="1"/>
    <xf numFmtId="165" fontId="6" fillId="0" borderId="5" xfId="1" applyNumberFormat="1" applyFont="1" applyFill="1" applyBorder="1" applyAlignment="1">
      <alignment horizontal="right" vertical="justify"/>
    </xf>
    <xf numFmtId="0" fontId="6" fillId="0" borderId="0" xfId="5" quotePrefix="1" applyNumberFormat="1" applyFont="1" applyFill="1" applyBorder="1" applyAlignment="1">
      <alignment horizontal="left" vertical="top" wrapText="1"/>
    </xf>
    <xf numFmtId="165" fontId="6" fillId="0" borderId="9" xfId="1" applyNumberFormat="1" applyFont="1" applyFill="1" applyBorder="1" applyAlignment="1">
      <alignment horizontal="right" vertical="justify"/>
    </xf>
    <xf numFmtId="43" fontId="10" fillId="0" borderId="9" xfId="1" applyFont="1" applyFill="1" applyBorder="1" applyAlignment="1">
      <alignment horizontal="justify" vertical="top" wrapText="1"/>
    </xf>
    <xf numFmtId="165" fontId="5" fillId="0" borderId="9" xfId="1" applyNumberFormat="1" applyFont="1" applyFill="1" applyBorder="1" applyAlignment="1">
      <alignment horizontal="right" vertical="justify"/>
    </xf>
    <xf numFmtId="43" fontId="7" fillId="0" borderId="9" xfId="1" applyFont="1" applyFill="1" applyBorder="1" applyAlignment="1">
      <alignment horizontal="justify" vertical="top" wrapText="1"/>
    </xf>
    <xf numFmtId="0" fontId="0" fillId="0" borderId="0" xfId="0" applyAlignment="1">
      <alignment horizontal="left" vertical="top" wrapText="1"/>
    </xf>
    <xf numFmtId="43" fontId="6" fillId="0" borderId="5" xfId="1" applyFont="1" applyBorder="1" applyAlignment="1">
      <alignment vertical="center"/>
    </xf>
    <xf numFmtId="43" fontId="6" fillId="0" borderId="5" xfId="1" applyFont="1" applyBorder="1" applyAlignment="1">
      <alignment horizontal="right"/>
    </xf>
    <xf numFmtId="0" fontId="2" fillId="0" borderId="5" xfId="0" applyFont="1" applyBorder="1"/>
    <xf numFmtId="0" fontId="6" fillId="0" borderId="9" xfId="6" applyNumberFormat="1" applyFont="1" applyFill="1" applyBorder="1" applyAlignment="1">
      <alignment vertical="top" wrapText="1"/>
    </xf>
    <xf numFmtId="167" fontId="6" fillId="0" borderId="9" xfId="5" applyNumberFormat="1" applyFont="1" applyFill="1" applyBorder="1" applyAlignment="1">
      <alignment horizontal="right" vertical="justify"/>
    </xf>
    <xf numFmtId="164" fontId="6" fillId="0" borderId="9" xfId="5" applyFont="1" applyFill="1" applyBorder="1" applyAlignment="1">
      <alignment horizontal="left" vertical="top" wrapText="1"/>
    </xf>
    <xf numFmtId="164" fontId="6" fillId="0" borderId="5" xfId="5" applyFont="1" applyFill="1" applyBorder="1" applyAlignment="1">
      <alignment horizontal="center" vertical="center"/>
    </xf>
    <xf numFmtId="164" fontId="6" fillId="0" borderId="5" xfId="5" applyFont="1" applyBorder="1"/>
    <xf numFmtId="165" fontId="5" fillId="0" borderId="9" xfId="5" applyNumberFormat="1" applyFont="1" applyFill="1" applyBorder="1" applyAlignment="1">
      <alignment horizontal="right" vertical="justify"/>
    </xf>
    <xf numFmtId="164" fontId="7" fillId="0" borderId="9" xfId="5" applyFont="1" applyFill="1" applyBorder="1" applyAlignment="1">
      <alignment horizontal="justify" vertical="top" wrapText="1"/>
    </xf>
    <xf numFmtId="164" fontId="6" fillId="0" borderId="5" xfId="5" applyFont="1" applyBorder="1" applyAlignment="1">
      <alignment horizontal="right"/>
    </xf>
    <xf numFmtId="0" fontId="6" fillId="0" borderId="9" xfId="5" quotePrefix="1" applyNumberFormat="1" applyFont="1" applyFill="1" applyBorder="1" applyAlignment="1">
      <alignment horizontal="left" vertical="top" wrapText="1"/>
    </xf>
    <xf numFmtId="164" fontId="6" fillId="0" borderId="5" xfId="5" applyFont="1" applyBorder="1" applyAlignment="1">
      <alignment vertical="center"/>
    </xf>
    <xf numFmtId="167" fontId="6" fillId="0" borderId="9" xfId="1" applyNumberFormat="1" applyFont="1" applyFill="1" applyBorder="1" applyAlignment="1">
      <alignment horizontal="right" vertical="justify"/>
    </xf>
    <xf numFmtId="43" fontId="6" fillId="0" borderId="9" xfId="1" applyFont="1" applyFill="1" applyBorder="1" applyAlignment="1">
      <alignment horizontal="left" vertical="top" wrapText="1"/>
    </xf>
    <xf numFmtId="43" fontId="6" fillId="0" borderId="5" xfId="1" applyFont="1" applyFill="1" applyBorder="1" applyAlignment="1">
      <alignment horizontal="center" vertical="center"/>
    </xf>
    <xf numFmtId="167" fontId="6" fillId="0" borderId="11" xfId="1" applyNumberFormat="1" applyFont="1" applyBorder="1" applyAlignment="1">
      <alignment horizontal="right" vertical="justify"/>
    </xf>
    <xf numFmtId="43" fontId="6" fillId="0" borderId="10" xfId="1" applyFont="1" applyBorder="1" applyAlignment="1">
      <alignment horizontal="right"/>
    </xf>
    <xf numFmtId="43" fontId="6" fillId="0" borderId="10" xfId="1" applyFont="1" applyBorder="1"/>
    <xf numFmtId="40" fontId="6" fillId="0" borderId="10" xfId="1" applyNumberFormat="1" applyFont="1" applyBorder="1"/>
    <xf numFmtId="165" fontId="6" fillId="0" borderId="8" xfId="1" applyNumberFormat="1" applyFont="1" applyBorder="1" applyAlignment="1">
      <alignment horizontal="right" vertical="justify"/>
    </xf>
    <xf numFmtId="43" fontId="5" fillId="0" borderId="7" xfId="1" quotePrefix="1" applyFont="1" applyBorder="1" applyAlignment="1">
      <alignment wrapText="1"/>
    </xf>
    <xf numFmtId="43" fontId="6" fillId="0" borderId="13" xfId="1" applyFont="1" applyBorder="1"/>
    <xf numFmtId="43" fontId="5" fillId="0" borderId="13" xfId="1" applyFont="1" applyBorder="1"/>
    <xf numFmtId="165" fontId="5" fillId="0" borderId="10" xfId="1" applyNumberFormat="1" applyFont="1" applyFill="1" applyBorder="1" applyAlignment="1">
      <alignment horizontal="right" vertical="justify"/>
    </xf>
    <xf numFmtId="43" fontId="6" fillId="0" borderId="14" xfId="1" applyFont="1" applyFill="1" applyBorder="1"/>
    <xf numFmtId="43" fontId="6" fillId="0" borderId="5" xfId="1" applyFont="1" applyBorder="1" applyAlignment="1"/>
    <xf numFmtId="0" fontId="12" fillId="0" borderId="9" xfId="5" applyNumberFormat="1" applyFont="1" applyFill="1" applyBorder="1" applyAlignment="1">
      <alignment horizontal="left" vertical="top" wrapText="1"/>
    </xf>
    <xf numFmtId="0" fontId="12" fillId="0" borderId="5" xfId="5" applyNumberFormat="1" applyFont="1" applyFill="1" applyBorder="1" applyAlignment="1">
      <alignment horizontal="left" vertical="top" wrapText="1"/>
    </xf>
    <xf numFmtId="164" fontId="6" fillId="0" borderId="9" xfId="5" applyFont="1" applyFill="1" applyBorder="1" applyAlignment="1">
      <alignment horizontal="justify" vertical="top" wrapText="1"/>
    </xf>
    <xf numFmtId="164" fontId="6" fillId="0" borderId="5" xfId="4" applyNumberFormat="1" applyFont="1" applyFill="1" applyBorder="1" applyAlignment="1">
      <alignment horizontal="center" vertical="center"/>
    </xf>
    <xf numFmtId="165" fontId="6" fillId="0" borderId="9" xfId="1" applyNumberFormat="1" applyFont="1" applyBorder="1" applyAlignment="1">
      <alignment horizontal="right" vertical="justify"/>
    </xf>
    <xf numFmtId="43" fontId="6" fillId="0" borderId="5" xfId="1" applyFont="1" applyBorder="1" applyAlignment="1">
      <alignment horizontal="justify" vertical="top" wrapText="1"/>
    </xf>
    <xf numFmtId="165" fontId="5" fillId="0" borderId="9" xfId="5" quotePrefix="1" applyNumberFormat="1" applyFont="1" applyFill="1" applyBorder="1" applyAlignment="1">
      <alignment horizontal="right"/>
    </xf>
    <xf numFmtId="164" fontId="7" fillId="0" borderId="5" xfId="5" applyFont="1" applyFill="1" applyBorder="1" applyAlignment="1">
      <alignment horizontal="left" vertical="top" wrapText="1"/>
    </xf>
    <xf numFmtId="164" fontId="6" fillId="0" borderId="5" xfId="5" applyFont="1" applyFill="1" applyBorder="1" applyAlignment="1">
      <alignment horizontal="right"/>
    </xf>
    <xf numFmtId="164" fontId="6" fillId="0" borderId="15" xfId="5" applyFont="1" applyBorder="1" applyAlignment="1">
      <alignment horizontal="center"/>
    </xf>
    <xf numFmtId="43" fontId="6" fillId="0" borderId="15" xfId="1" applyFont="1" applyBorder="1" applyAlignment="1">
      <alignment vertical="center"/>
    </xf>
    <xf numFmtId="165" fontId="5" fillId="0" borderId="9" xfId="1" applyNumberFormat="1" applyFont="1" applyFill="1" applyBorder="1" applyAlignment="1">
      <alignment horizontal="right" vertical="center"/>
    </xf>
    <xf numFmtId="43" fontId="6" fillId="0" borderId="5" xfId="1" applyFont="1" applyFill="1" applyBorder="1" applyAlignment="1">
      <alignment horizontal="right"/>
    </xf>
    <xf numFmtId="43" fontId="6" fillId="0" borderId="5" xfId="1" applyFont="1" applyBorder="1" applyAlignment="1">
      <alignment horizontal="center"/>
    </xf>
    <xf numFmtId="43" fontId="6" fillId="0" borderId="15" xfId="1" applyFont="1" applyBorder="1"/>
    <xf numFmtId="43" fontId="6" fillId="0" borderId="9" xfId="1" applyFont="1" applyFill="1" applyBorder="1"/>
    <xf numFmtId="43" fontId="6" fillId="0" borderId="5" xfId="1" applyFont="1" applyFill="1" applyBorder="1" applyAlignment="1">
      <alignment horizontal="left" vertical="top" wrapText="1"/>
    </xf>
    <xf numFmtId="167" fontId="6" fillId="0" borderId="9" xfId="1" applyNumberFormat="1" applyFont="1" applyBorder="1" applyAlignment="1">
      <alignment horizontal="right" vertical="justify"/>
    </xf>
    <xf numFmtId="164" fontId="6" fillId="0" borderId="15" xfId="5" applyFont="1" applyBorder="1"/>
    <xf numFmtId="43" fontId="7" fillId="0" borderId="5" xfId="1" applyFont="1" applyFill="1" applyBorder="1" applyAlignment="1">
      <alignment horizontal="justify" vertical="top" wrapText="1"/>
    </xf>
    <xf numFmtId="43" fontId="12" fillId="0" borderId="9" xfId="1" applyFont="1" applyFill="1" applyBorder="1" applyAlignment="1">
      <alignment horizontal="left" vertical="top" wrapText="1"/>
    </xf>
    <xf numFmtId="0" fontId="13" fillId="0" borderId="9" xfId="5" applyNumberFormat="1" applyFont="1" applyFill="1" applyBorder="1" applyAlignment="1">
      <alignment horizontal="left" vertical="top" wrapText="1"/>
    </xf>
    <xf numFmtId="167" fontId="6" fillId="0" borderId="9" xfId="5" applyNumberFormat="1" applyFont="1" applyFill="1" applyBorder="1" applyAlignment="1">
      <alignment horizontal="right" vertical="center"/>
    </xf>
    <xf numFmtId="164" fontId="6" fillId="0" borderId="5" xfId="5" applyFont="1" applyBorder="1" applyAlignment="1">
      <alignment horizontal="center"/>
    </xf>
    <xf numFmtId="168" fontId="6" fillId="0" borderId="5" xfId="5" applyNumberFormat="1" applyFont="1" applyFill="1" applyBorder="1" applyAlignment="1">
      <alignment horizontal="center" vertical="center"/>
    </xf>
    <xf numFmtId="167" fontId="6" fillId="0" borderId="9" xfId="5" applyNumberFormat="1" applyFont="1" applyFill="1" applyBorder="1" applyAlignment="1">
      <alignment horizontal="right" vertical="top"/>
    </xf>
    <xf numFmtId="167" fontId="6" fillId="0" borderId="9" xfId="5" applyNumberFormat="1" applyFont="1" applyBorder="1" applyAlignment="1">
      <alignment horizontal="right" vertical="justify"/>
    </xf>
    <xf numFmtId="165" fontId="5" fillId="0" borderId="9" xfId="5" applyNumberFormat="1" applyFont="1" applyFill="1" applyBorder="1" applyAlignment="1">
      <alignment horizontal="right" vertical="center"/>
    </xf>
    <xf numFmtId="164" fontId="6" fillId="0" borderId="5" xfId="5" applyFont="1" applyBorder="1" applyAlignment="1">
      <alignment horizontal="center" vertical="center"/>
    </xf>
    <xf numFmtId="164" fontId="6" fillId="0" borderId="15" xfId="5" applyFont="1" applyBorder="1" applyAlignment="1">
      <alignment vertical="center"/>
    </xf>
    <xf numFmtId="167" fontId="6" fillId="0" borderId="9" xfId="1" applyNumberFormat="1" applyFont="1" applyFill="1" applyBorder="1" applyAlignment="1">
      <alignment horizontal="right" vertical="top"/>
    </xf>
    <xf numFmtId="168" fontId="6" fillId="0" borderId="5" xfId="1" applyNumberFormat="1" applyFont="1" applyFill="1" applyBorder="1" applyAlignment="1">
      <alignment horizontal="center" vertical="center"/>
    </xf>
    <xf numFmtId="43" fontId="6" fillId="0" borderId="15" xfId="1" applyFont="1" applyBorder="1" applyAlignment="1">
      <alignment horizontal="center" vertical="center"/>
    </xf>
    <xf numFmtId="166" fontId="6" fillId="0" borderId="7" xfId="1" applyNumberFormat="1" applyFont="1" applyBorder="1" applyAlignment="1">
      <alignment horizontal="center"/>
    </xf>
    <xf numFmtId="166" fontId="5" fillId="0" borderId="11" xfId="1" applyNumberFormat="1" applyFont="1" applyFill="1" applyBorder="1" applyAlignment="1">
      <alignment horizontal="center"/>
    </xf>
    <xf numFmtId="165" fontId="6" fillId="4" borderId="2" xfId="1" applyNumberFormat="1" applyFont="1" applyFill="1" applyBorder="1" applyAlignment="1">
      <alignment horizontal="right" vertical="justify"/>
    </xf>
    <xf numFmtId="43" fontId="6" fillId="4" borderId="3" xfId="1" applyFont="1" applyFill="1" applyBorder="1" applyAlignment="1">
      <alignment horizontal="right"/>
    </xf>
    <xf numFmtId="166" fontId="6" fillId="4" borderId="3" xfId="1" applyNumberFormat="1" applyFont="1" applyFill="1" applyBorder="1" applyAlignment="1">
      <alignment horizontal="center"/>
    </xf>
    <xf numFmtId="43" fontId="6" fillId="4" borderId="3" xfId="1" applyFont="1" applyFill="1" applyBorder="1"/>
    <xf numFmtId="43" fontId="6" fillId="4" borderId="4" xfId="1" applyFont="1" applyFill="1" applyBorder="1"/>
    <xf numFmtId="164" fontId="7" fillId="0" borderId="8" xfId="6" applyFont="1" applyFill="1" applyBorder="1" applyAlignment="1">
      <alignment horizontal="center" wrapText="1"/>
    </xf>
    <xf numFmtId="0" fontId="16" fillId="0" borderId="5" xfId="5" applyNumberFormat="1" applyFont="1" applyFill="1" applyBorder="1" applyAlignment="1">
      <alignment horizontal="justify" vertical="top"/>
    </xf>
    <xf numFmtId="0" fontId="12" fillId="0" borderId="5" xfId="6" applyNumberFormat="1" applyFont="1" applyFill="1" applyBorder="1" applyAlignment="1">
      <alignment vertical="top" wrapText="1"/>
    </xf>
    <xf numFmtId="0" fontId="17" fillId="0" borderId="5" xfId="0" applyFont="1" applyBorder="1" applyAlignment="1">
      <alignment horizontal="left" vertical="top" wrapText="1"/>
    </xf>
    <xf numFmtId="164" fontId="6" fillId="0" borderId="5" xfId="5" applyFont="1" applyFill="1" applyBorder="1" applyAlignment="1">
      <alignment horizontal="justify" wrapText="1"/>
    </xf>
    <xf numFmtId="43" fontId="7" fillId="0" borderId="13" xfId="1" applyFont="1" applyFill="1" applyBorder="1" applyAlignment="1">
      <alignment horizontal="centerContinuous" wrapText="1"/>
    </xf>
    <xf numFmtId="165" fontId="5" fillId="0" borderId="5" xfId="1" applyNumberFormat="1" applyFont="1" applyFill="1" applyBorder="1" applyAlignment="1">
      <alignment horizontal="right" vertical="top"/>
    </xf>
    <xf numFmtId="43" fontId="6" fillId="0" borderId="5" xfId="1" applyFont="1" applyFill="1" applyBorder="1" applyAlignment="1">
      <alignment horizontal="left" vertical="top"/>
    </xf>
    <xf numFmtId="0" fontId="19" fillId="0" borderId="0" xfId="0" applyFont="1"/>
    <xf numFmtId="164" fontId="20" fillId="4" borderId="1" xfId="5" applyFont="1" applyFill="1" applyBorder="1" applyAlignment="1">
      <alignment horizontal="center" vertical="center" wrapText="1"/>
    </xf>
    <xf numFmtId="164" fontId="20" fillId="4" borderId="2" xfId="5" applyFont="1" applyFill="1" applyBorder="1" applyAlignment="1">
      <alignment horizontal="left" vertical="center"/>
    </xf>
    <xf numFmtId="164" fontId="21" fillId="4" borderId="3" xfId="5" applyFont="1" applyFill="1" applyBorder="1" applyAlignment="1">
      <alignment horizontal="center" vertical="top"/>
    </xf>
    <xf numFmtId="166" fontId="21" fillId="4" borderId="4" xfId="5" applyNumberFormat="1" applyFont="1" applyFill="1" applyBorder="1" applyAlignment="1">
      <alignment horizontal="center" vertical="top"/>
    </xf>
    <xf numFmtId="1" fontId="21" fillId="5" borderId="16" xfId="5" applyNumberFormat="1" applyFont="1" applyFill="1" applyBorder="1" applyAlignment="1">
      <alignment horizontal="center" vertical="center"/>
    </xf>
    <xf numFmtId="164" fontId="21" fillId="4" borderId="17" xfId="5" applyFont="1" applyFill="1" applyBorder="1" applyAlignment="1">
      <alignment horizontal="left" vertical="center"/>
    </xf>
    <xf numFmtId="166" fontId="21" fillId="4" borderId="17" xfId="5" applyNumberFormat="1" applyFont="1" applyFill="1" applyBorder="1"/>
    <xf numFmtId="164" fontId="21" fillId="4" borderId="16" xfId="5" applyFont="1" applyFill="1" applyBorder="1" applyAlignment="1">
      <alignment vertical="center"/>
    </xf>
    <xf numFmtId="164" fontId="21" fillId="5" borderId="17" xfId="5" applyFont="1" applyFill="1" applyBorder="1" applyAlignment="1">
      <alignment horizontal="left" vertical="center"/>
    </xf>
    <xf numFmtId="164" fontId="21" fillId="4" borderId="17" xfId="5" applyFont="1" applyFill="1" applyBorder="1" applyAlignment="1">
      <alignment horizontal="right"/>
    </xf>
    <xf numFmtId="165" fontId="20" fillId="0" borderId="2" xfId="5" applyNumberFormat="1" applyFont="1" applyFill="1" applyBorder="1" applyAlignment="1">
      <alignment horizontal="right" vertical="justify"/>
    </xf>
    <xf numFmtId="164" fontId="20" fillId="0" borderId="3" xfId="5" applyFont="1" applyFill="1" applyBorder="1" applyAlignment="1">
      <alignment horizontal="left"/>
    </xf>
    <xf numFmtId="164" fontId="20" fillId="0" borderId="3" xfId="5" applyFont="1" applyFill="1" applyBorder="1" applyAlignment="1">
      <alignment horizontal="right"/>
    </xf>
    <xf numFmtId="166" fontId="20" fillId="0" borderId="3" xfId="5" applyNumberFormat="1" applyFont="1" applyFill="1" applyBorder="1"/>
    <xf numFmtId="164" fontId="20" fillId="0" borderId="1" xfId="5" applyFont="1" applyFill="1" applyBorder="1" applyAlignment="1">
      <alignment horizontal="right" vertical="center"/>
    </xf>
    <xf numFmtId="0" fontId="0" fillId="5" borderId="18" xfId="0" applyFill="1" applyBorder="1"/>
    <xf numFmtId="0" fontId="0" fillId="5" borderId="19" xfId="0" applyFill="1" applyBorder="1"/>
    <xf numFmtId="0" fontId="0" fillId="5" borderId="20" xfId="0" applyFill="1" applyBorder="1"/>
    <xf numFmtId="0" fontId="0" fillId="5" borderId="21" xfId="0" applyFill="1" applyBorder="1"/>
    <xf numFmtId="0" fontId="0" fillId="5" borderId="0" xfId="0" applyFill="1"/>
    <xf numFmtId="0" fontId="0" fillId="5" borderId="22" xfId="0" applyFill="1" applyBorder="1"/>
    <xf numFmtId="0" fontId="22" fillId="5" borderId="0" xfId="0" applyFont="1" applyFill="1"/>
    <xf numFmtId="0" fontId="23" fillId="5" borderId="22" xfId="0" applyFont="1" applyFill="1" applyBorder="1" applyAlignment="1">
      <alignment horizontal="right" vertical="center"/>
    </xf>
    <xf numFmtId="0" fontId="8" fillId="5" borderId="0" xfId="0" applyFont="1" applyFill="1"/>
    <xf numFmtId="0" fontId="25" fillId="5" borderId="22" xfId="0" applyFont="1" applyFill="1" applyBorder="1" applyAlignment="1">
      <alignment horizontal="right" vertical="center"/>
    </xf>
    <xf numFmtId="0" fontId="26" fillId="5" borderId="21" xfId="0" applyFont="1" applyFill="1" applyBorder="1"/>
    <xf numFmtId="0" fontId="27" fillId="5" borderId="0" xfId="0" applyFont="1" applyFill="1" applyAlignment="1">
      <alignment horizontal="left" vertical="center"/>
    </xf>
    <xf numFmtId="0" fontId="28" fillId="5" borderId="22" xfId="0" applyFont="1" applyFill="1" applyBorder="1" applyAlignment="1">
      <alignment horizontal="right" vertical="center"/>
    </xf>
    <xf numFmtId="49" fontId="26" fillId="5" borderId="22" xfId="0" applyNumberFormat="1" applyFont="1" applyFill="1" applyBorder="1" applyAlignment="1">
      <alignment horizontal="right"/>
    </xf>
    <xf numFmtId="0" fontId="32" fillId="5" borderId="0" xfId="0" applyFont="1" applyFill="1"/>
    <xf numFmtId="0" fontId="23" fillId="5" borderId="0" xfId="0" applyFont="1" applyFill="1" applyAlignment="1">
      <alignment horizontal="right" vertical="center"/>
    </xf>
    <xf numFmtId="0" fontId="25" fillId="5" borderId="0" xfId="0" applyFont="1" applyFill="1" applyAlignment="1">
      <alignment horizontal="right" vertical="center"/>
    </xf>
    <xf numFmtId="49" fontId="11" fillId="5" borderId="0" xfId="0" applyNumberFormat="1" applyFont="1" applyFill="1" applyAlignment="1">
      <alignment horizontal="right"/>
    </xf>
    <xf numFmtId="0" fontId="0" fillId="5" borderId="23" xfId="0" applyFill="1" applyBorder="1"/>
    <xf numFmtId="0" fontId="0" fillId="5" borderId="24" xfId="0" applyFill="1" applyBorder="1"/>
    <xf numFmtId="0" fontId="0" fillId="5" borderId="25" xfId="0" applyFill="1" applyBorder="1"/>
    <xf numFmtId="168" fontId="34" fillId="0" borderId="5" xfId="5" applyNumberFormat="1" applyFont="1" applyFill="1" applyBorder="1" applyAlignment="1">
      <alignment horizontal="center" vertical="center"/>
    </xf>
    <xf numFmtId="164" fontId="34" fillId="0" borderId="5" xfId="5" applyFont="1" applyBorder="1" applyAlignment="1">
      <alignment horizontal="center"/>
    </xf>
    <xf numFmtId="164" fontId="34" fillId="0" borderId="15" xfId="5" applyFont="1" applyBorder="1"/>
    <xf numFmtId="164" fontId="34" fillId="0" borderId="5" xfId="5" applyFont="1" applyBorder="1"/>
    <xf numFmtId="167" fontId="34" fillId="0" borderId="9" xfId="5" applyNumberFormat="1" applyFont="1" applyFill="1" applyBorder="1" applyAlignment="1">
      <alignment horizontal="right" vertical="center"/>
    </xf>
    <xf numFmtId="167" fontId="34" fillId="0" borderId="9" xfId="5" applyNumberFormat="1" applyFont="1" applyFill="1" applyBorder="1" applyAlignment="1">
      <alignment horizontal="right" vertical="justify"/>
    </xf>
    <xf numFmtId="164" fontId="1" fillId="0" borderId="9" xfId="5" applyFont="1" applyFill="1" applyBorder="1" applyAlignment="1">
      <alignment horizontal="left" vertical="top" wrapText="1"/>
    </xf>
    <xf numFmtId="168" fontId="1" fillId="0" borderId="5" xfId="5" applyNumberFormat="1" applyFont="1" applyFill="1" applyBorder="1" applyAlignment="1">
      <alignment horizontal="center" vertical="center"/>
    </xf>
    <xf numFmtId="164" fontId="1" fillId="0" borderId="5" xfId="5" applyFont="1" applyBorder="1" applyAlignment="1">
      <alignment horizontal="center"/>
    </xf>
    <xf numFmtId="164" fontId="1" fillId="0" borderId="15" xfId="5" applyFont="1" applyBorder="1"/>
    <xf numFmtId="164" fontId="1" fillId="0" borderId="5" xfId="5" applyFont="1" applyBorder="1"/>
    <xf numFmtId="167" fontId="1" fillId="0" borderId="9" xfId="5" applyNumberFormat="1" applyFont="1" applyFill="1" applyBorder="1" applyAlignment="1">
      <alignment horizontal="right" vertical="center"/>
    </xf>
    <xf numFmtId="167" fontId="1" fillId="0" borderId="9" xfId="5" applyNumberFormat="1" applyFont="1" applyFill="1" applyBorder="1" applyAlignment="1">
      <alignment horizontal="right" vertical="top"/>
    </xf>
    <xf numFmtId="164" fontId="0" fillId="0" borderId="0" xfId="0" applyNumberFormat="1"/>
    <xf numFmtId="169" fontId="35" fillId="6" borderId="5" xfId="7" applyNumberFormat="1" applyFont="1" applyFill="1" applyBorder="1" applyAlignment="1">
      <alignment horizontal="left" vertical="center" wrapText="1"/>
    </xf>
    <xf numFmtId="0" fontId="24" fillId="5" borderId="0" xfId="0" applyFont="1" applyFill="1" applyAlignment="1">
      <alignment horizontal="center" vertical="center"/>
    </xf>
    <xf numFmtId="0" fontId="29" fillId="5" borderId="21" xfId="0" applyFont="1" applyFill="1" applyBorder="1" applyAlignment="1">
      <alignment horizontal="center" vertical="center" wrapText="1"/>
    </xf>
    <xf numFmtId="0" fontId="29" fillId="5" borderId="0" xfId="0" applyFont="1" applyFill="1" applyAlignment="1">
      <alignment horizontal="center" vertical="center" wrapText="1"/>
    </xf>
    <xf numFmtId="0" fontId="29" fillId="5" borderId="22" xfId="0" applyFont="1" applyFill="1" applyBorder="1" applyAlignment="1">
      <alignment horizontal="center" vertical="center" wrapText="1"/>
    </xf>
    <xf numFmtId="0" fontId="30" fillId="5" borderId="21" xfId="0" applyFont="1" applyFill="1" applyBorder="1" applyAlignment="1">
      <alignment horizontal="center" vertical="center" wrapText="1"/>
    </xf>
    <xf numFmtId="0" fontId="30" fillId="5" borderId="0" xfId="0" applyFont="1" applyFill="1" applyAlignment="1">
      <alignment horizontal="center" vertical="center" wrapText="1"/>
    </xf>
    <xf numFmtId="0" fontId="30" fillId="5" borderId="22" xfId="0" applyFont="1" applyFill="1" applyBorder="1" applyAlignment="1">
      <alignment horizontal="center" vertical="center" wrapText="1"/>
    </xf>
    <xf numFmtId="0" fontId="31" fillId="5" borderId="0" xfId="0" applyFont="1" applyFill="1" applyAlignment="1">
      <alignment horizontal="left" vertical="center"/>
    </xf>
    <xf numFmtId="49" fontId="33" fillId="5" borderId="21" xfId="0" applyNumberFormat="1" applyFont="1" applyFill="1" applyBorder="1" applyAlignment="1">
      <alignment horizontal="center" vertical="center"/>
    </xf>
    <xf numFmtId="49" fontId="33" fillId="5" borderId="0" xfId="0" applyNumberFormat="1" applyFont="1" applyFill="1" applyAlignment="1">
      <alignment horizontal="center" vertical="center"/>
    </xf>
    <xf numFmtId="49" fontId="33" fillId="5" borderId="22" xfId="0" applyNumberFormat="1" applyFont="1" applyFill="1" applyBorder="1" applyAlignment="1">
      <alignment horizontal="center" vertical="center"/>
    </xf>
    <xf numFmtId="0" fontId="18" fillId="0" borderId="0" xfId="0" applyFont="1" applyAlignment="1">
      <alignment horizontal="center"/>
    </xf>
    <xf numFmtId="164" fontId="20" fillId="4" borderId="2" xfId="5" applyFont="1" applyFill="1" applyBorder="1" applyAlignment="1">
      <alignment horizontal="center" vertical="center"/>
    </xf>
    <xf numFmtId="164" fontId="20" fillId="4" borderId="3" xfId="5" applyFont="1" applyFill="1" applyBorder="1" applyAlignment="1">
      <alignment horizontal="center" vertical="center"/>
    </xf>
    <xf numFmtId="164" fontId="20" fillId="4" borderId="4" xfId="5" applyFont="1" applyFill="1" applyBorder="1" applyAlignment="1">
      <alignment horizontal="center" vertical="center"/>
    </xf>
    <xf numFmtId="43" fontId="5" fillId="0" borderId="11" xfId="1" quotePrefix="1" applyFont="1" applyFill="1" applyBorder="1" applyAlignment="1">
      <alignment wrapText="1"/>
    </xf>
    <xf numFmtId="43" fontId="5" fillId="0" borderId="12" xfId="1" quotePrefix="1" applyFont="1" applyFill="1" applyBorder="1" applyAlignment="1">
      <alignment wrapText="1"/>
    </xf>
    <xf numFmtId="0" fontId="3" fillId="0" borderId="0" xfId="0" applyFont="1" applyAlignment="1">
      <alignment horizontal="center" vertical="center"/>
    </xf>
    <xf numFmtId="0" fontId="11" fillId="0" borderId="0" xfId="0" applyFont="1" applyAlignment="1">
      <alignment wrapText="1"/>
    </xf>
    <xf numFmtId="0" fontId="11" fillId="0" borderId="5" xfId="0" applyFont="1" applyBorder="1" applyAlignment="1">
      <alignment wrapText="1"/>
    </xf>
    <xf numFmtId="0" fontId="36" fillId="0" borderId="5" xfId="6" applyNumberFormat="1" applyFont="1" applyBorder="1" applyAlignment="1">
      <alignment horizontal="center"/>
    </xf>
  </cellXfs>
  <cellStyles count="8">
    <cellStyle name="20% - Accent4" xfId="2" builtinId="42"/>
    <cellStyle name="Comma" xfId="1" builtinId="3"/>
    <cellStyle name="Comma 2" xfId="6" xr:uid="{293619D0-B39F-734E-9CAC-A93852FA9F12}"/>
    <cellStyle name="Comma 2 7" xfId="7" xr:uid="{5562B38E-BD14-4B94-86D8-F79F62703891}"/>
    <cellStyle name="Comma 3" xfId="5" xr:uid="{14526C76-D0BC-B648-8510-AEEA886BDAD8}"/>
    <cellStyle name="Comma_Copy of Marikil BoQ- soft copy" xfId="4" xr:uid="{05F8F805-F413-5C45-B3A8-C038EA736EDE}"/>
    <cellStyle name="Normal" xfId="0" builtinId="0"/>
    <cellStyle name="Normal 2" xfId="3" xr:uid="{76376A93-A1AA-3B4B-B203-A25EB0E9F2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F1BDAE-64BF-9443-B172-75F20A71E117}">
  <dimension ref="A1:G37"/>
  <sheetViews>
    <sheetView tabSelected="1" topLeftCell="A6" zoomScaleNormal="100" workbookViewId="0">
      <selection activeCell="I15" sqref="I15"/>
    </sheetView>
  </sheetViews>
  <sheetFormatPr defaultColWidth="11" defaultRowHeight="15.75" x14ac:dyDescent="0.25"/>
  <cols>
    <col min="2" max="2" width="48.5" customWidth="1"/>
  </cols>
  <sheetData>
    <row r="1" spans="1:7" x14ac:dyDescent="0.25">
      <c r="A1" s="144"/>
      <c r="B1" s="145"/>
      <c r="C1" s="145"/>
      <c r="D1" s="145"/>
      <c r="E1" s="145"/>
      <c r="F1" s="145"/>
      <c r="G1" s="146"/>
    </row>
    <row r="2" spans="1:7" x14ac:dyDescent="0.25">
      <c r="A2" s="147"/>
      <c r="B2" s="148"/>
      <c r="C2" s="148"/>
      <c r="D2" s="148"/>
      <c r="E2" s="148"/>
      <c r="F2" s="148"/>
      <c r="G2" s="149"/>
    </row>
    <row r="3" spans="1:7" ht="17.25" x14ac:dyDescent="0.25">
      <c r="A3" s="147"/>
      <c r="B3" s="148"/>
      <c r="C3" s="148"/>
      <c r="D3" s="148"/>
      <c r="E3" s="150"/>
      <c r="F3" s="148"/>
      <c r="G3" s="151"/>
    </row>
    <row r="4" spans="1:7" ht="17.25" x14ac:dyDescent="0.25">
      <c r="A4" s="147"/>
      <c r="B4" s="148"/>
      <c r="C4" s="148"/>
      <c r="D4" s="148"/>
      <c r="E4" s="148"/>
      <c r="F4" s="148"/>
      <c r="G4" s="151"/>
    </row>
    <row r="5" spans="1:7" x14ac:dyDescent="0.25">
      <c r="A5" s="147"/>
      <c r="B5" s="152"/>
      <c r="C5" s="148"/>
      <c r="D5" s="148"/>
      <c r="E5" s="148"/>
      <c r="F5" s="148"/>
      <c r="G5" s="149"/>
    </row>
    <row r="6" spans="1:7" ht="41.25" x14ac:dyDescent="0.25">
      <c r="A6" s="147"/>
      <c r="B6" s="180" t="s">
        <v>0</v>
      </c>
      <c r="C6" s="180"/>
      <c r="D6" s="180"/>
      <c r="E6" s="180"/>
      <c r="F6" s="180"/>
      <c r="G6" s="153"/>
    </row>
    <row r="7" spans="1:7" x14ac:dyDescent="0.25">
      <c r="A7" s="154"/>
      <c r="B7" s="155"/>
      <c r="C7" s="155"/>
      <c r="D7" s="155"/>
      <c r="E7" s="155"/>
      <c r="F7" s="155"/>
      <c r="G7" s="156"/>
    </row>
    <row r="8" spans="1:7" ht="134.1" customHeight="1" x14ac:dyDescent="0.25">
      <c r="A8" s="181" t="str">
        <f>BoQ!A2</f>
        <v>Project: New Stair to 1F LAB</v>
      </c>
      <c r="B8" s="182"/>
      <c r="C8" s="182"/>
      <c r="D8" s="182"/>
      <c r="E8" s="182"/>
      <c r="F8" s="182"/>
      <c r="G8" s="183"/>
    </row>
    <row r="9" spans="1:7" x14ac:dyDescent="0.25">
      <c r="A9" s="154"/>
      <c r="B9" s="155"/>
      <c r="C9" s="155"/>
      <c r="D9" s="155"/>
      <c r="E9" s="155"/>
      <c r="F9" s="155"/>
      <c r="G9" s="157"/>
    </row>
    <row r="10" spans="1:7" ht="19.5" x14ac:dyDescent="0.25">
      <c r="A10" s="184" t="s">
        <v>93</v>
      </c>
      <c r="B10" s="185"/>
      <c r="C10" s="185"/>
      <c r="D10" s="185"/>
      <c r="E10" s="185"/>
      <c r="F10" s="185"/>
      <c r="G10" s="186"/>
    </row>
    <row r="11" spans="1:7" ht="24.75" x14ac:dyDescent="0.25">
      <c r="A11" s="147"/>
      <c r="B11" s="187"/>
      <c r="C11" s="187"/>
      <c r="D11" s="187"/>
      <c r="E11" s="187"/>
      <c r="F11" s="187"/>
      <c r="G11" s="149"/>
    </row>
    <row r="12" spans="1:7" ht="16.5" x14ac:dyDescent="0.3">
      <c r="A12" s="147"/>
      <c r="B12" s="158"/>
      <c r="C12" s="158"/>
      <c r="D12" s="158"/>
      <c r="E12" s="158"/>
      <c r="F12" s="158"/>
      <c r="G12" s="149"/>
    </row>
    <row r="13" spans="1:7" ht="16.5" x14ac:dyDescent="0.3">
      <c r="A13" s="147"/>
      <c r="B13" s="158"/>
      <c r="C13" s="158"/>
      <c r="D13" s="158"/>
      <c r="E13" s="158"/>
      <c r="F13" s="158"/>
      <c r="G13" s="149"/>
    </row>
    <row r="14" spans="1:7" ht="16.5" x14ac:dyDescent="0.3">
      <c r="A14" s="147"/>
      <c r="B14" s="158"/>
      <c r="C14" s="158"/>
      <c r="D14" s="158"/>
      <c r="E14" s="158"/>
      <c r="F14" s="158"/>
      <c r="G14" s="149"/>
    </row>
    <row r="15" spans="1:7" ht="18.75" x14ac:dyDescent="0.25">
      <c r="A15" s="188" t="s">
        <v>100</v>
      </c>
      <c r="B15" s="189"/>
      <c r="C15" s="189"/>
      <c r="D15" s="189"/>
      <c r="E15" s="189"/>
      <c r="F15" s="189"/>
      <c r="G15" s="190"/>
    </row>
    <row r="16" spans="1:7" ht="16.5" x14ac:dyDescent="0.3">
      <c r="A16" s="147"/>
      <c r="B16" s="158"/>
      <c r="C16" s="158"/>
      <c r="D16" s="158"/>
      <c r="E16" s="158"/>
      <c r="F16" s="158"/>
      <c r="G16" s="149"/>
    </row>
    <row r="17" spans="1:7" ht="16.5" x14ac:dyDescent="0.3">
      <c r="A17" s="147"/>
      <c r="B17" s="158"/>
      <c r="C17" s="158"/>
      <c r="D17" s="158"/>
      <c r="E17" s="158"/>
      <c r="F17" s="158"/>
      <c r="G17" s="149"/>
    </row>
    <row r="18" spans="1:7" x14ac:dyDescent="0.25">
      <c r="A18" s="147"/>
      <c r="B18" s="148"/>
      <c r="C18" s="148"/>
      <c r="D18" s="148"/>
      <c r="E18" s="148"/>
      <c r="F18" s="148"/>
      <c r="G18" s="149"/>
    </row>
    <row r="19" spans="1:7" ht="17.25" x14ac:dyDescent="0.25">
      <c r="A19" s="147"/>
      <c r="B19" s="148"/>
      <c r="C19" s="150"/>
      <c r="D19" s="148"/>
      <c r="E19" s="159"/>
      <c r="F19" s="148"/>
      <c r="G19" s="149"/>
    </row>
    <row r="20" spans="1:7" ht="17.25" x14ac:dyDescent="0.25">
      <c r="A20" s="147"/>
      <c r="B20" s="148"/>
      <c r="C20" s="148"/>
      <c r="D20" s="148"/>
      <c r="E20" s="159"/>
      <c r="F20" s="148"/>
      <c r="G20" s="149"/>
    </row>
    <row r="21" spans="1:7" x14ac:dyDescent="0.25">
      <c r="A21" s="147"/>
      <c r="B21" s="148"/>
      <c r="C21" s="148"/>
      <c r="D21" s="148"/>
      <c r="E21" s="148"/>
      <c r="F21" s="148"/>
      <c r="G21" s="149"/>
    </row>
    <row r="22" spans="1:7" x14ac:dyDescent="0.25">
      <c r="A22" s="147"/>
      <c r="B22" s="148"/>
      <c r="C22" s="148"/>
      <c r="D22" s="148"/>
      <c r="E22" s="160"/>
      <c r="F22" s="148"/>
      <c r="G22" s="149"/>
    </row>
    <row r="23" spans="1:7" x14ac:dyDescent="0.25">
      <c r="A23" s="147"/>
      <c r="B23" s="148"/>
      <c r="C23" s="148"/>
      <c r="D23" s="148"/>
      <c r="E23" s="161"/>
      <c r="F23" s="148"/>
      <c r="G23" s="149"/>
    </row>
    <row r="24" spans="1:7" x14ac:dyDescent="0.25">
      <c r="A24" s="147"/>
      <c r="B24" s="148"/>
      <c r="C24" s="148"/>
      <c r="D24" s="148"/>
      <c r="E24" s="148"/>
      <c r="F24" s="148"/>
      <c r="G24" s="149"/>
    </row>
    <row r="25" spans="1:7" x14ac:dyDescent="0.25">
      <c r="A25" s="147"/>
      <c r="B25" s="148"/>
      <c r="C25" s="148"/>
      <c r="D25" s="148"/>
      <c r="E25" s="148"/>
      <c r="F25" s="148"/>
      <c r="G25" s="149"/>
    </row>
    <row r="26" spans="1:7" x14ac:dyDescent="0.25">
      <c r="A26" s="147"/>
      <c r="B26" s="148"/>
      <c r="C26" s="148"/>
      <c r="D26" s="148"/>
      <c r="E26" s="148"/>
      <c r="F26" s="148"/>
      <c r="G26" s="149"/>
    </row>
    <row r="27" spans="1:7" x14ac:dyDescent="0.25">
      <c r="A27" s="147"/>
      <c r="B27" s="148"/>
      <c r="C27" s="148"/>
      <c r="D27" s="148"/>
      <c r="E27" s="148"/>
      <c r="F27" s="148"/>
      <c r="G27" s="149"/>
    </row>
    <row r="28" spans="1:7" x14ac:dyDescent="0.25">
      <c r="A28" s="147"/>
      <c r="B28" s="148"/>
      <c r="C28" s="148"/>
      <c r="D28" s="148"/>
      <c r="E28" s="148"/>
      <c r="F28" s="148"/>
      <c r="G28" s="149"/>
    </row>
    <row r="29" spans="1:7" x14ac:dyDescent="0.25">
      <c r="A29" s="147"/>
      <c r="B29" s="148"/>
      <c r="C29" s="148"/>
      <c r="D29" s="148"/>
      <c r="E29" s="148"/>
      <c r="F29" s="148"/>
      <c r="G29" s="149"/>
    </row>
    <row r="30" spans="1:7" x14ac:dyDescent="0.25">
      <c r="A30" s="147"/>
      <c r="B30" s="148"/>
      <c r="C30" s="148"/>
      <c r="D30" s="148"/>
      <c r="E30" s="148"/>
      <c r="F30" s="148"/>
      <c r="G30" s="149"/>
    </row>
    <row r="31" spans="1:7" x14ac:dyDescent="0.25">
      <c r="A31" s="147"/>
      <c r="B31" s="148"/>
      <c r="C31" s="148"/>
      <c r="D31" s="148"/>
      <c r="E31" s="148"/>
      <c r="F31" s="148"/>
      <c r="G31" s="149"/>
    </row>
    <row r="32" spans="1:7" x14ac:dyDescent="0.25">
      <c r="A32" s="147"/>
      <c r="B32" s="148"/>
      <c r="C32" s="148"/>
      <c r="D32" s="148"/>
      <c r="E32" s="148"/>
      <c r="F32" s="148"/>
      <c r="G32" s="149"/>
    </row>
    <row r="33" spans="1:7" x14ac:dyDescent="0.25">
      <c r="A33" s="147"/>
      <c r="B33" s="148"/>
      <c r="C33" s="148"/>
      <c r="D33" s="148"/>
      <c r="E33" s="148"/>
      <c r="F33" s="148"/>
      <c r="G33" s="149"/>
    </row>
    <row r="34" spans="1:7" x14ac:dyDescent="0.25">
      <c r="A34" s="147"/>
      <c r="B34" s="148"/>
      <c r="C34" s="148"/>
      <c r="D34" s="148"/>
      <c r="E34" s="148"/>
      <c r="F34" s="148"/>
      <c r="G34" s="149"/>
    </row>
    <row r="35" spans="1:7" x14ac:dyDescent="0.25">
      <c r="A35" s="147"/>
      <c r="B35" s="148"/>
      <c r="C35" s="148"/>
      <c r="D35" s="148"/>
      <c r="E35" s="148"/>
      <c r="F35" s="148"/>
      <c r="G35" s="149"/>
    </row>
    <row r="36" spans="1:7" x14ac:dyDescent="0.25">
      <c r="A36" s="147"/>
      <c r="B36" s="148"/>
      <c r="C36" s="148"/>
      <c r="D36" s="148"/>
      <c r="E36" s="148"/>
      <c r="F36" s="148"/>
      <c r="G36" s="149"/>
    </row>
    <row r="37" spans="1:7" ht="16.5" thickBot="1" x14ac:dyDescent="0.3">
      <c r="A37" s="162"/>
      <c r="B37" s="163"/>
      <c r="C37" s="163"/>
      <c r="D37" s="163"/>
      <c r="E37" s="163"/>
      <c r="F37" s="163"/>
      <c r="G37" s="164"/>
    </row>
  </sheetData>
  <mergeCells count="5">
    <mergeCell ref="B6:F6"/>
    <mergeCell ref="A8:G8"/>
    <mergeCell ref="A10:G10"/>
    <mergeCell ref="B11:F11"/>
    <mergeCell ref="A15:G1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ABDD24-5754-FD4C-B21A-C9C168DC8B2D}">
  <dimension ref="A1:E12"/>
  <sheetViews>
    <sheetView zoomScaleNormal="100" workbookViewId="0">
      <selection activeCell="A10" sqref="A10"/>
    </sheetView>
  </sheetViews>
  <sheetFormatPr defaultColWidth="11" defaultRowHeight="15.75" x14ac:dyDescent="0.25"/>
  <cols>
    <col min="1" max="1" width="12.875" customWidth="1"/>
    <col min="2" max="2" width="33.5" customWidth="1"/>
    <col min="5" max="5" width="26.5" customWidth="1"/>
  </cols>
  <sheetData>
    <row r="1" spans="1:5" ht="31.5" x14ac:dyDescent="0.5">
      <c r="A1" s="191" t="s">
        <v>0</v>
      </c>
      <c r="B1" s="191"/>
      <c r="C1" s="191"/>
      <c r="D1" s="191"/>
      <c r="E1" s="191"/>
    </row>
    <row r="2" spans="1:5" ht="31.5" x14ac:dyDescent="0.5">
      <c r="A2" s="128"/>
      <c r="B2" s="128"/>
      <c r="C2" s="128"/>
      <c r="D2" s="128"/>
      <c r="E2" s="128"/>
    </row>
    <row r="3" spans="1:5" ht="31.5" x14ac:dyDescent="0.25">
      <c r="A3" s="192" t="s">
        <v>86</v>
      </c>
      <c r="B3" s="193"/>
      <c r="C3" s="193"/>
      <c r="D3" s="193"/>
      <c r="E3" s="194"/>
    </row>
    <row r="4" spans="1:5" ht="66" customHeight="1" x14ac:dyDescent="0.25">
      <c r="A4" s="129" t="s">
        <v>87</v>
      </c>
      <c r="B4" s="130" t="s">
        <v>88</v>
      </c>
      <c r="C4" s="131"/>
      <c r="D4" s="132"/>
      <c r="E4" s="129" t="s">
        <v>89</v>
      </c>
    </row>
    <row r="5" spans="1:5" ht="31.5" x14ac:dyDescent="0.5">
      <c r="A5" s="133">
        <v>1</v>
      </c>
      <c r="B5" s="134" t="str">
        <f>BoQ!B6</f>
        <v>Preliminaries</v>
      </c>
      <c r="C5" s="128"/>
      <c r="D5" s="135"/>
      <c r="E5" s="136">
        <f>BoQ!G39</f>
        <v>0</v>
      </c>
    </row>
    <row r="6" spans="1:5" ht="31.5" x14ac:dyDescent="0.5">
      <c r="A6" s="133">
        <v>2</v>
      </c>
      <c r="B6" s="137" t="str">
        <f>BoQ!B42</f>
        <v>Ground Works</v>
      </c>
      <c r="C6" s="138"/>
      <c r="D6" s="135"/>
      <c r="E6" s="136">
        <f>BoQ!G70</f>
        <v>0</v>
      </c>
    </row>
    <row r="7" spans="1:5" ht="31.5" x14ac:dyDescent="0.5">
      <c r="A7" s="133">
        <v>3</v>
      </c>
      <c r="B7" s="137" t="str">
        <f>BoQ!B73</f>
        <v>Concrete Works</v>
      </c>
      <c r="C7" s="138"/>
      <c r="D7" s="135"/>
      <c r="E7" s="136">
        <f>BoQ!G135</f>
        <v>0</v>
      </c>
    </row>
    <row r="8" spans="1:5" ht="31.5" x14ac:dyDescent="0.5">
      <c r="A8" s="133">
        <v>4</v>
      </c>
      <c r="B8" s="137" t="str">
        <f>BoQ!B138</f>
        <v>Finishing Works</v>
      </c>
      <c r="C8" s="138"/>
      <c r="D8" s="135"/>
      <c r="E8" s="136">
        <f>BoQ!G160</f>
        <v>0</v>
      </c>
    </row>
    <row r="9" spans="1:5" ht="31.5" x14ac:dyDescent="0.5">
      <c r="A9" s="133">
        <v>5</v>
      </c>
      <c r="B9" s="137" t="str">
        <f>BoQ!B162</f>
        <v>Additions and Omissions</v>
      </c>
      <c r="C9" s="138"/>
      <c r="D9" s="135"/>
      <c r="E9" s="136">
        <f>BoQ!G172</f>
        <v>0</v>
      </c>
    </row>
    <row r="10" spans="1:5" ht="31.5" x14ac:dyDescent="0.5">
      <c r="A10" s="139"/>
      <c r="B10" s="140" t="s">
        <v>90</v>
      </c>
      <c r="C10" s="141"/>
      <c r="D10" s="142"/>
      <c r="E10" s="143">
        <f>SUM(E5:E9)</f>
        <v>0</v>
      </c>
    </row>
    <row r="11" spans="1:5" ht="31.5" x14ac:dyDescent="0.5">
      <c r="A11" s="139"/>
      <c r="B11" s="140" t="s">
        <v>91</v>
      </c>
      <c r="C11" s="141"/>
      <c r="D11" s="142"/>
      <c r="E11" s="143">
        <f>E10*0.08</f>
        <v>0</v>
      </c>
    </row>
    <row r="12" spans="1:5" ht="31.5" x14ac:dyDescent="0.5">
      <c r="A12" s="139"/>
      <c r="B12" s="140" t="s">
        <v>92</v>
      </c>
      <c r="C12" s="141"/>
      <c r="D12" s="142"/>
      <c r="E12" s="143">
        <f>E10+E11</f>
        <v>0</v>
      </c>
    </row>
  </sheetData>
  <mergeCells count="2">
    <mergeCell ref="A1:E1"/>
    <mergeCell ref="A3:E3"/>
  </mergeCells>
  <pageMargins left="0.7" right="0.7" top="0.75" bottom="0.75" header="0.3" footer="0.3"/>
  <pageSetup paperSize="9" scale="84"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4F0DF6-D6FC-E848-A954-21196519C0DD}">
  <dimension ref="A1:K173"/>
  <sheetViews>
    <sheetView topLeftCell="A159" zoomScaleNormal="100" zoomScaleSheetLayoutView="106" workbookViewId="0">
      <selection activeCell="E147" sqref="E147:F156"/>
    </sheetView>
  </sheetViews>
  <sheetFormatPr defaultColWidth="11" defaultRowHeight="15.75" x14ac:dyDescent="0.25"/>
  <cols>
    <col min="2" max="2" width="47.125" customWidth="1"/>
    <col min="3" max="3" width="12.125" customWidth="1"/>
    <col min="4" max="4" width="9.625" customWidth="1"/>
    <col min="5" max="5" width="13.75" customWidth="1"/>
    <col min="6" max="6" width="12.625" customWidth="1"/>
    <col min="7" max="7" width="15.375" customWidth="1"/>
    <col min="9" max="9" width="17" customWidth="1"/>
  </cols>
  <sheetData>
    <row r="1" spans="1:7" ht="23.25" x14ac:dyDescent="0.25">
      <c r="A1" s="197" t="s">
        <v>0</v>
      </c>
      <c r="B1" s="197"/>
      <c r="C1" s="197"/>
      <c r="D1" s="197"/>
      <c r="E1" s="197"/>
      <c r="F1" s="197"/>
      <c r="G1" s="197"/>
    </row>
    <row r="2" spans="1:7" ht="21" x14ac:dyDescent="0.25">
      <c r="A2" s="1" t="s">
        <v>99</v>
      </c>
    </row>
    <row r="4" spans="1:7" ht="45" customHeight="1" x14ac:dyDescent="0.25">
      <c r="A4" s="2" t="s">
        <v>1</v>
      </c>
      <c r="B4" s="2" t="s">
        <v>2</v>
      </c>
      <c r="C4" s="2" t="s">
        <v>3</v>
      </c>
      <c r="D4" s="2" t="s">
        <v>4</v>
      </c>
      <c r="E4" s="2" t="s">
        <v>5</v>
      </c>
      <c r="F4" s="2" t="s">
        <v>6</v>
      </c>
      <c r="G4" s="2" t="s">
        <v>7</v>
      </c>
    </row>
    <row r="5" spans="1:7" x14ac:dyDescent="0.25">
      <c r="A5" s="3"/>
      <c r="B5" s="4" t="s">
        <v>8</v>
      </c>
      <c r="C5" s="5"/>
      <c r="D5" s="6"/>
      <c r="E5" s="7"/>
      <c r="F5" s="7"/>
      <c r="G5" s="8"/>
    </row>
    <row r="6" spans="1:7" x14ac:dyDescent="0.25">
      <c r="A6" s="9"/>
      <c r="B6" s="10" t="s">
        <v>9</v>
      </c>
      <c r="C6" s="11"/>
      <c r="D6" s="11"/>
      <c r="E6" s="12"/>
      <c r="F6" s="12"/>
      <c r="G6" s="13"/>
    </row>
    <row r="7" spans="1:7" x14ac:dyDescent="0.25">
      <c r="A7" s="14">
        <v>1.1000000000000001</v>
      </c>
      <c r="B7" s="15" t="s">
        <v>10</v>
      </c>
      <c r="C7" s="16"/>
      <c r="D7" s="16"/>
      <c r="E7" s="17"/>
      <c r="F7" s="17"/>
      <c r="G7" s="18"/>
    </row>
    <row r="8" spans="1:7" x14ac:dyDescent="0.25">
      <c r="A8" s="19">
        <v>1</v>
      </c>
      <c r="B8" s="15" t="s">
        <v>11</v>
      </c>
      <c r="C8" s="16"/>
      <c r="D8" s="16"/>
      <c r="E8" s="17"/>
      <c r="F8" s="17"/>
      <c r="G8" s="18"/>
    </row>
    <row r="9" spans="1:7" x14ac:dyDescent="0.25">
      <c r="A9" s="9"/>
      <c r="B9" s="20" t="s">
        <v>12</v>
      </c>
      <c r="C9" s="16"/>
      <c r="D9" s="16"/>
      <c r="E9" s="17"/>
      <c r="F9" s="17"/>
      <c r="G9" s="18"/>
    </row>
    <row r="10" spans="1:7" x14ac:dyDescent="0.25">
      <c r="A10" s="9"/>
      <c r="B10" s="20" t="s">
        <v>13</v>
      </c>
      <c r="C10" s="16"/>
      <c r="D10" s="16"/>
      <c r="E10" s="17"/>
      <c r="F10" s="17"/>
      <c r="G10" s="18"/>
    </row>
    <row r="11" spans="1:7" x14ac:dyDescent="0.25">
      <c r="A11" s="9"/>
      <c r="B11" s="20" t="s">
        <v>14</v>
      </c>
      <c r="C11" s="16"/>
      <c r="D11" s="16"/>
      <c r="E11" s="17"/>
      <c r="F11" s="17"/>
      <c r="G11" s="18"/>
    </row>
    <row r="12" spans="1:7" x14ac:dyDescent="0.25">
      <c r="A12" s="9"/>
      <c r="B12" s="20" t="s">
        <v>15</v>
      </c>
      <c r="C12" s="16"/>
      <c r="D12" s="16"/>
      <c r="E12" s="17"/>
      <c r="F12" s="17"/>
      <c r="G12" s="18"/>
    </row>
    <row r="13" spans="1:7" x14ac:dyDescent="0.25">
      <c r="A13" s="9"/>
      <c r="B13" s="20" t="s">
        <v>16</v>
      </c>
      <c r="C13" s="16"/>
      <c r="D13" s="16"/>
      <c r="E13" s="17"/>
      <c r="F13" s="17"/>
      <c r="G13" s="18"/>
    </row>
    <row r="14" spans="1:7" x14ac:dyDescent="0.25">
      <c r="A14" s="9"/>
      <c r="B14" s="20" t="s">
        <v>17</v>
      </c>
      <c r="C14" s="16"/>
      <c r="D14" s="16"/>
      <c r="E14" s="17"/>
      <c r="F14" s="17"/>
      <c r="G14" s="18"/>
    </row>
    <row r="15" spans="1:7" x14ac:dyDescent="0.25">
      <c r="A15" s="9"/>
      <c r="B15" s="20" t="s">
        <v>12</v>
      </c>
      <c r="C15" s="16"/>
      <c r="D15" s="16"/>
      <c r="E15" s="17"/>
      <c r="F15" s="17"/>
      <c r="G15" s="18"/>
    </row>
    <row r="16" spans="1:7" x14ac:dyDescent="0.25">
      <c r="A16" s="9"/>
      <c r="B16" s="20" t="s">
        <v>18</v>
      </c>
      <c r="C16" s="16"/>
      <c r="D16" s="16"/>
      <c r="E16" s="17"/>
      <c r="F16" s="17"/>
      <c r="G16" s="18"/>
    </row>
    <row r="17" spans="1:7" x14ac:dyDescent="0.25">
      <c r="A17" s="9"/>
      <c r="B17" s="20" t="s">
        <v>19</v>
      </c>
      <c r="C17" s="16"/>
      <c r="D17" s="16"/>
      <c r="E17" s="17"/>
      <c r="F17" s="17"/>
      <c r="G17" s="18"/>
    </row>
    <row r="18" spans="1:7" x14ac:dyDescent="0.25">
      <c r="A18" s="9"/>
      <c r="B18" s="20" t="s">
        <v>20</v>
      </c>
      <c r="C18" s="16"/>
      <c r="D18" s="16"/>
      <c r="E18" s="17"/>
      <c r="F18" s="17"/>
      <c r="G18" s="18"/>
    </row>
    <row r="19" spans="1:7" x14ac:dyDescent="0.25">
      <c r="A19" s="9"/>
      <c r="B19" s="20" t="s">
        <v>21</v>
      </c>
      <c r="C19" s="16"/>
      <c r="D19" s="16"/>
      <c r="E19" s="17"/>
      <c r="F19" s="17"/>
      <c r="G19" s="18"/>
    </row>
    <row r="20" spans="1:7" x14ac:dyDescent="0.25">
      <c r="A20" s="9"/>
      <c r="B20" s="20" t="s">
        <v>22</v>
      </c>
      <c r="C20" s="16"/>
      <c r="D20" s="16"/>
      <c r="E20" s="17"/>
      <c r="F20" s="17"/>
      <c r="G20" s="18"/>
    </row>
    <row r="21" spans="1:7" x14ac:dyDescent="0.25">
      <c r="A21" s="9"/>
      <c r="B21" s="20" t="s">
        <v>23</v>
      </c>
      <c r="C21" s="16"/>
      <c r="D21" s="16"/>
      <c r="E21" s="17"/>
      <c r="F21" s="17"/>
      <c r="G21" s="18"/>
    </row>
    <row r="22" spans="1:7" x14ac:dyDescent="0.25">
      <c r="A22" s="9"/>
      <c r="B22" s="20" t="s">
        <v>24</v>
      </c>
      <c r="C22" s="16"/>
      <c r="D22" s="16"/>
      <c r="E22" s="17"/>
      <c r="F22" s="17"/>
      <c r="G22" s="18"/>
    </row>
    <row r="23" spans="1:7" x14ac:dyDescent="0.25">
      <c r="A23" s="9"/>
      <c r="B23" s="20"/>
      <c r="C23" s="16"/>
      <c r="D23" s="16"/>
      <c r="E23" s="17"/>
      <c r="F23" s="17"/>
      <c r="G23" s="18"/>
    </row>
    <row r="24" spans="1:7" x14ac:dyDescent="0.25">
      <c r="A24" s="21">
        <v>1.2</v>
      </c>
      <c r="B24" s="15" t="s">
        <v>25</v>
      </c>
      <c r="C24" s="16"/>
      <c r="D24" s="16"/>
      <c r="E24" s="17"/>
      <c r="F24" s="17"/>
      <c r="G24" s="18"/>
    </row>
    <row r="25" spans="1:7" ht="47.25" x14ac:dyDescent="0.25">
      <c r="A25" s="19">
        <v>1</v>
      </c>
      <c r="B25" s="22" t="s">
        <v>98</v>
      </c>
      <c r="C25" s="23" t="s">
        <v>26</v>
      </c>
      <c r="D25" s="24">
        <v>1</v>
      </c>
      <c r="E25" s="25"/>
      <c r="F25" s="25"/>
      <c r="G25" s="26">
        <f>D25*(E25+F25)</f>
        <v>0</v>
      </c>
    </row>
    <row r="26" spans="1:7" x14ac:dyDescent="0.25">
      <c r="A26" s="19"/>
      <c r="B26" s="22"/>
      <c r="C26" s="23"/>
      <c r="D26" s="24"/>
      <c r="E26" s="25"/>
      <c r="F26" s="25"/>
      <c r="G26" s="26"/>
    </row>
    <row r="27" spans="1:7" x14ac:dyDescent="0.25">
      <c r="A27" s="21">
        <v>1.3</v>
      </c>
      <c r="B27" s="15" t="s">
        <v>94</v>
      </c>
      <c r="C27" s="16"/>
      <c r="D27" s="16"/>
      <c r="E27" s="17"/>
      <c r="F27" s="17"/>
      <c r="G27" s="26"/>
    </row>
    <row r="28" spans="1:7" ht="78.75" x14ac:dyDescent="0.25">
      <c r="A28" s="19">
        <v>1</v>
      </c>
      <c r="B28" s="22" t="s">
        <v>95</v>
      </c>
      <c r="C28" s="23" t="s">
        <v>26</v>
      </c>
      <c r="D28" s="24">
        <v>1</v>
      </c>
      <c r="E28" s="25"/>
      <c r="F28" s="25"/>
      <c r="G28" s="26">
        <f t="shared" ref="G28:G31" si="0">D28*(E28+F28)</f>
        <v>0</v>
      </c>
    </row>
    <row r="29" spans="1:7" x14ac:dyDescent="0.25">
      <c r="A29" s="19"/>
      <c r="B29" s="22"/>
      <c r="C29" s="23"/>
      <c r="D29" s="24"/>
      <c r="E29" s="25"/>
      <c r="F29" s="25"/>
      <c r="G29" s="26"/>
    </row>
    <row r="30" spans="1:7" x14ac:dyDescent="0.25">
      <c r="A30" s="21">
        <v>1.4</v>
      </c>
      <c r="B30" s="15" t="s">
        <v>96</v>
      </c>
      <c r="C30" s="23"/>
      <c r="D30" s="24"/>
      <c r="E30" s="25"/>
      <c r="F30" s="25"/>
      <c r="G30" s="26"/>
    </row>
    <row r="31" spans="1:7" ht="47.25" x14ac:dyDescent="0.25">
      <c r="A31" s="19">
        <v>1</v>
      </c>
      <c r="B31" s="22" t="s">
        <v>97</v>
      </c>
      <c r="C31" s="23" t="s">
        <v>26</v>
      </c>
      <c r="D31" s="24">
        <v>1</v>
      </c>
      <c r="E31" s="25"/>
      <c r="F31" s="25"/>
      <c r="G31" s="26">
        <f t="shared" si="0"/>
        <v>0</v>
      </c>
    </row>
    <row r="32" spans="1:7" x14ac:dyDescent="0.25">
      <c r="A32" s="19"/>
      <c r="B32" s="22"/>
      <c r="C32" s="23"/>
      <c r="D32" s="24"/>
      <c r="E32" s="25"/>
      <c r="F32" s="25"/>
      <c r="G32" s="26"/>
    </row>
    <row r="33" spans="1:7" x14ac:dyDescent="0.25">
      <c r="A33" s="21">
        <v>1.5</v>
      </c>
      <c r="B33" s="15" t="s">
        <v>27</v>
      </c>
      <c r="C33" s="16"/>
      <c r="D33" s="16"/>
      <c r="E33" s="17"/>
      <c r="F33" s="17"/>
      <c r="G33" s="26"/>
    </row>
    <row r="34" spans="1:7" x14ac:dyDescent="0.25">
      <c r="A34" s="19">
        <v>1</v>
      </c>
      <c r="B34" s="22" t="s">
        <v>28</v>
      </c>
      <c r="C34" s="23" t="s">
        <v>26</v>
      </c>
      <c r="D34" s="24">
        <v>1</v>
      </c>
      <c r="E34" s="25"/>
      <c r="F34" s="25"/>
      <c r="G34" s="26">
        <f>D34*(E34+F34)</f>
        <v>0</v>
      </c>
    </row>
    <row r="35" spans="1:7" x14ac:dyDescent="0.25">
      <c r="A35" s="19"/>
      <c r="B35" s="22"/>
      <c r="C35" s="23"/>
      <c r="D35" s="24"/>
      <c r="E35" s="25"/>
      <c r="F35" s="25"/>
      <c r="G35" s="26"/>
    </row>
    <row r="36" spans="1:7" x14ac:dyDescent="0.25">
      <c r="A36" s="19"/>
      <c r="B36" s="22"/>
      <c r="C36" s="23"/>
      <c r="D36" s="24"/>
      <c r="E36" s="25"/>
      <c r="F36" s="25"/>
      <c r="G36" s="26"/>
    </row>
    <row r="37" spans="1:7" x14ac:dyDescent="0.25">
      <c r="A37" s="19"/>
      <c r="B37" s="27"/>
      <c r="C37" s="23"/>
      <c r="D37" s="23"/>
      <c r="E37" s="17"/>
      <c r="F37" s="17"/>
      <c r="G37" s="28"/>
    </row>
    <row r="38" spans="1:7" x14ac:dyDescent="0.25">
      <c r="A38" s="29"/>
      <c r="B38" s="30"/>
      <c r="C38" s="31"/>
      <c r="D38" s="32"/>
      <c r="E38" s="33"/>
      <c r="F38" s="33"/>
      <c r="G38" s="34"/>
    </row>
    <row r="39" spans="1:7" x14ac:dyDescent="0.25">
      <c r="A39" s="35"/>
      <c r="B39" s="36" t="s">
        <v>29</v>
      </c>
      <c r="C39" s="37"/>
      <c r="D39" s="38"/>
      <c r="E39" s="39"/>
      <c r="F39" s="39"/>
      <c r="G39" s="40">
        <f>SUM(G25:G38)</f>
        <v>0</v>
      </c>
    </row>
    <row r="40" spans="1:7" x14ac:dyDescent="0.25">
      <c r="A40" s="41"/>
      <c r="B40" s="196" t="s">
        <v>30</v>
      </c>
      <c r="C40" s="196"/>
      <c r="D40" s="42"/>
      <c r="E40" s="43"/>
      <c r="F40" s="43"/>
      <c r="G40" s="43"/>
    </row>
    <row r="41" spans="1:7" x14ac:dyDescent="0.25">
      <c r="A41" s="3"/>
      <c r="B41" s="4" t="s">
        <v>31</v>
      </c>
      <c r="C41" s="5"/>
      <c r="D41" s="6"/>
      <c r="E41" s="7"/>
      <c r="F41" s="7"/>
      <c r="G41" s="8"/>
    </row>
    <row r="42" spans="1:7" x14ac:dyDescent="0.25">
      <c r="A42" s="9"/>
      <c r="B42" s="44" t="s">
        <v>32</v>
      </c>
      <c r="C42" s="37"/>
      <c r="D42" s="37"/>
      <c r="E42" s="37"/>
      <c r="F42" s="37"/>
      <c r="G42" s="37"/>
    </row>
    <row r="43" spans="1:7" x14ac:dyDescent="0.25">
      <c r="A43" s="14"/>
      <c r="B43" s="15" t="s">
        <v>33</v>
      </c>
      <c r="C43" s="45"/>
      <c r="D43" s="45"/>
      <c r="E43" s="45"/>
      <c r="F43" s="45"/>
      <c r="G43" s="45"/>
    </row>
    <row r="44" spans="1:7" ht="63" x14ac:dyDescent="0.25">
      <c r="A44" s="46"/>
      <c r="B44" s="47" t="s">
        <v>34</v>
      </c>
      <c r="C44" s="45"/>
      <c r="D44" s="45"/>
      <c r="E44" s="45"/>
      <c r="F44" s="45"/>
      <c r="G44" s="45"/>
    </row>
    <row r="45" spans="1:7" x14ac:dyDescent="0.25">
      <c r="A45" s="48"/>
      <c r="B45" s="49"/>
      <c r="C45" s="45"/>
      <c r="D45" s="45"/>
      <c r="E45" s="45"/>
      <c r="F45" s="45"/>
      <c r="G45" s="45"/>
    </row>
    <row r="46" spans="1:7" x14ac:dyDescent="0.25">
      <c r="A46" s="50">
        <v>2.1</v>
      </c>
      <c r="B46" s="51" t="s">
        <v>35</v>
      </c>
      <c r="C46" s="45"/>
      <c r="D46" s="45"/>
      <c r="E46" s="45"/>
      <c r="F46" s="45"/>
      <c r="G46" s="45"/>
    </row>
    <row r="47" spans="1:7" ht="31.5" x14ac:dyDescent="0.25">
      <c r="A47" s="19">
        <v>1</v>
      </c>
      <c r="B47" s="52" t="s">
        <v>36</v>
      </c>
      <c r="C47" s="26" t="s">
        <v>26</v>
      </c>
      <c r="D47" s="53">
        <v>0</v>
      </c>
      <c r="E47" s="53">
        <v>0</v>
      </c>
      <c r="F47" s="53">
        <v>0</v>
      </c>
      <c r="G47" s="53">
        <f>D47*(E47+F47)</f>
        <v>0</v>
      </c>
    </row>
    <row r="48" spans="1:7" x14ac:dyDescent="0.25">
      <c r="A48" s="48"/>
      <c r="B48" s="49"/>
      <c r="C48" s="54"/>
      <c r="D48" s="55"/>
      <c r="E48" s="45"/>
      <c r="F48" s="45"/>
      <c r="G48" s="45"/>
    </row>
    <row r="49" spans="1:7" x14ac:dyDescent="0.25">
      <c r="A49" s="50">
        <v>2.2000000000000002</v>
      </c>
      <c r="B49" s="51" t="s">
        <v>37</v>
      </c>
      <c r="C49" s="45"/>
      <c r="D49" s="45"/>
      <c r="E49" s="45"/>
      <c r="F49" s="45"/>
      <c r="G49" s="45"/>
    </row>
    <row r="50" spans="1:7" ht="63" x14ac:dyDescent="0.25">
      <c r="A50" s="46"/>
      <c r="B50" s="47" t="s">
        <v>38</v>
      </c>
      <c r="C50" s="45"/>
      <c r="D50" s="45"/>
      <c r="E50" s="45"/>
      <c r="F50" s="45"/>
      <c r="G50" s="45"/>
    </row>
    <row r="51" spans="1:7" x14ac:dyDescent="0.25">
      <c r="A51" s="48"/>
      <c r="B51" s="56" t="s">
        <v>39</v>
      </c>
      <c r="C51" s="45"/>
      <c r="D51" s="45"/>
      <c r="E51" s="45"/>
      <c r="F51" s="45"/>
      <c r="G51" s="45"/>
    </row>
    <row r="52" spans="1:7" x14ac:dyDescent="0.25">
      <c r="A52" s="57">
        <v>1</v>
      </c>
      <c r="B52" s="58" t="s">
        <v>101</v>
      </c>
      <c r="C52" s="59" t="s">
        <v>40</v>
      </c>
      <c r="D52" s="24">
        <f>1.5*0.8*0.6</f>
        <v>0.72000000000000008</v>
      </c>
      <c r="E52" s="60"/>
      <c r="F52" s="60"/>
      <c r="G52" s="60">
        <f>D52*(E52+F52)</f>
        <v>0</v>
      </c>
    </row>
    <row r="53" spans="1:7" x14ac:dyDescent="0.25">
      <c r="A53" s="57">
        <v>2</v>
      </c>
      <c r="B53" s="58" t="s">
        <v>102</v>
      </c>
      <c r="C53" s="59" t="s">
        <v>40</v>
      </c>
      <c r="D53" s="24">
        <f>1.3*0.6*0.6</f>
        <v>0.46799999999999997</v>
      </c>
      <c r="E53" s="60"/>
      <c r="F53" s="60"/>
      <c r="G53" s="60">
        <f>D53*(E53+F53)</f>
        <v>0</v>
      </c>
    </row>
    <row r="54" spans="1:7" x14ac:dyDescent="0.25">
      <c r="A54" s="57"/>
      <c r="B54" s="58"/>
      <c r="C54" s="59"/>
      <c r="D54" s="24"/>
      <c r="E54" s="60"/>
      <c r="F54" s="60"/>
      <c r="G54" s="60"/>
    </row>
    <row r="55" spans="1:7" x14ac:dyDescent="0.25">
      <c r="A55" s="61">
        <v>2.2999999999999998</v>
      </c>
      <c r="B55" s="62" t="s">
        <v>41</v>
      </c>
      <c r="C55" s="63"/>
      <c r="D55" s="55"/>
      <c r="E55" s="60"/>
      <c r="F55" s="60"/>
      <c r="G55" s="60"/>
    </row>
    <row r="56" spans="1:7" ht="31.5" x14ac:dyDescent="0.25">
      <c r="A56" s="57"/>
      <c r="B56" s="64" t="s">
        <v>42</v>
      </c>
      <c r="C56" s="63"/>
      <c r="D56" s="55"/>
      <c r="E56" s="60"/>
      <c r="F56" s="60"/>
      <c r="G56" s="60"/>
    </row>
    <row r="57" spans="1:7" ht="31.5" x14ac:dyDescent="0.25">
      <c r="A57" s="57"/>
      <c r="B57" s="58" t="s">
        <v>43</v>
      </c>
      <c r="C57" s="59"/>
      <c r="D57" s="24"/>
      <c r="E57" s="65"/>
      <c r="F57" s="65"/>
      <c r="G57" s="65"/>
    </row>
    <row r="58" spans="1:7" x14ac:dyDescent="0.25">
      <c r="A58" s="57">
        <v>1</v>
      </c>
      <c r="B58" s="58" t="s">
        <v>101</v>
      </c>
      <c r="C58" s="59" t="s">
        <v>44</v>
      </c>
      <c r="D58" s="24">
        <v>0.72</v>
      </c>
      <c r="E58" s="65"/>
      <c r="F58" s="65"/>
      <c r="G58" s="65">
        <f>D58*(E58+F58)</f>
        <v>0</v>
      </c>
    </row>
    <row r="59" spans="1:7" x14ac:dyDescent="0.25">
      <c r="A59" s="57">
        <v>2</v>
      </c>
      <c r="B59" s="58" t="s">
        <v>102</v>
      </c>
      <c r="C59" s="59" t="s">
        <v>44</v>
      </c>
      <c r="D59" s="24">
        <v>0.47</v>
      </c>
      <c r="E59" s="65"/>
      <c r="F59" s="65"/>
      <c r="G59" s="65">
        <f>D59*(E59+F59)</f>
        <v>0</v>
      </c>
    </row>
    <row r="60" spans="1:7" x14ac:dyDescent="0.25">
      <c r="A60" s="57"/>
      <c r="B60" s="58"/>
      <c r="C60" s="59"/>
      <c r="D60" s="24"/>
      <c r="E60" s="65"/>
      <c r="F60" s="65"/>
      <c r="G60" s="65"/>
    </row>
    <row r="61" spans="1:7" x14ac:dyDescent="0.25">
      <c r="A61" s="61">
        <v>2.4</v>
      </c>
      <c r="B61" s="62" t="s">
        <v>45</v>
      </c>
      <c r="C61" s="63"/>
      <c r="D61" s="55"/>
      <c r="E61" s="60"/>
      <c r="F61" s="60"/>
      <c r="G61" s="60"/>
    </row>
    <row r="62" spans="1:7" ht="47.25" x14ac:dyDescent="0.25">
      <c r="A62" s="57">
        <v>1</v>
      </c>
      <c r="B62" s="58" t="s">
        <v>46</v>
      </c>
      <c r="C62" s="59" t="s">
        <v>26</v>
      </c>
      <c r="D62" s="24">
        <v>1</v>
      </c>
      <c r="E62" s="65"/>
      <c r="F62" s="65"/>
      <c r="G62" s="65">
        <f>D62*(E62+F62)</f>
        <v>0</v>
      </c>
    </row>
    <row r="63" spans="1:7" x14ac:dyDescent="0.25">
      <c r="A63" s="66"/>
      <c r="B63" s="67"/>
      <c r="C63" s="68"/>
      <c r="D63" s="24"/>
      <c r="E63" s="45"/>
      <c r="F63" s="45"/>
      <c r="G63" s="45"/>
    </row>
    <row r="64" spans="1:7" x14ac:dyDescent="0.25">
      <c r="A64" s="50">
        <v>2.6</v>
      </c>
      <c r="B64" s="51" t="s">
        <v>47</v>
      </c>
      <c r="C64" s="54"/>
      <c r="D64" s="55"/>
      <c r="E64" s="45"/>
      <c r="F64" s="45"/>
      <c r="G64" s="45"/>
    </row>
    <row r="65" spans="1:7" ht="31.5" x14ac:dyDescent="0.25">
      <c r="A65" s="66">
        <v>1</v>
      </c>
      <c r="B65" s="67" t="s">
        <v>48</v>
      </c>
      <c r="C65" s="68" t="s">
        <v>26</v>
      </c>
      <c r="D65" s="24">
        <v>1</v>
      </c>
      <c r="E65" s="53"/>
      <c r="F65" s="53"/>
      <c r="G65" s="53">
        <f>D65*(E65+F65)</f>
        <v>0</v>
      </c>
    </row>
    <row r="66" spans="1:7" x14ac:dyDescent="0.25">
      <c r="A66" s="66"/>
      <c r="B66" s="67"/>
      <c r="C66" s="68"/>
      <c r="D66" s="24"/>
      <c r="E66" s="53"/>
      <c r="F66" s="53"/>
      <c r="G66" s="53"/>
    </row>
    <row r="67" spans="1:7" x14ac:dyDescent="0.25">
      <c r="A67" s="66"/>
      <c r="B67" s="67"/>
      <c r="C67" s="68"/>
      <c r="D67" s="24"/>
      <c r="E67" s="53"/>
      <c r="F67" s="53"/>
      <c r="G67" s="53"/>
    </row>
    <row r="68" spans="1:7" x14ac:dyDescent="0.25">
      <c r="A68" s="66"/>
      <c r="B68" s="67"/>
      <c r="C68" s="68"/>
      <c r="D68" s="24"/>
      <c r="E68" s="53"/>
      <c r="F68" s="53"/>
      <c r="G68" s="53"/>
    </row>
    <row r="69" spans="1:7" x14ac:dyDescent="0.25">
      <c r="A69" s="69"/>
      <c r="B69" s="30"/>
      <c r="C69" s="70"/>
      <c r="D69" s="71"/>
      <c r="E69" s="71"/>
      <c r="F69" s="71"/>
      <c r="G69" s="72"/>
    </row>
    <row r="70" spans="1:7" x14ac:dyDescent="0.25">
      <c r="A70" s="73"/>
      <c r="B70" s="74" t="s">
        <v>49</v>
      </c>
      <c r="C70" s="37"/>
      <c r="D70" s="38"/>
      <c r="E70" s="39"/>
      <c r="F70" s="75"/>
      <c r="G70" s="76">
        <f>SUM(G45:G69)</f>
        <v>0</v>
      </c>
    </row>
    <row r="71" spans="1:7" x14ac:dyDescent="0.25">
      <c r="A71" s="77"/>
      <c r="B71" s="195" t="s">
        <v>50</v>
      </c>
      <c r="C71" s="196"/>
      <c r="D71" s="42"/>
      <c r="E71" s="43"/>
      <c r="F71" s="78"/>
      <c r="G71" s="78"/>
    </row>
    <row r="72" spans="1:7" x14ac:dyDescent="0.25">
      <c r="A72" s="3"/>
      <c r="B72" s="4" t="s">
        <v>51</v>
      </c>
      <c r="C72" s="5"/>
      <c r="D72" s="6"/>
      <c r="E72" s="7"/>
      <c r="F72" s="7"/>
      <c r="G72" s="8"/>
    </row>
    <row r="73" spans="1:7" x14ac:dyDescent="0.25">
      <c r="A73" s="37"/>
      <c r="B73" s="44" t="s">
        <v>52</v>
      </c>
      <c r="C73" s="37"/>
      <c r="D73" s="37"/>
      <c r="E73" s="37"/>
      <c r="F73" s="37"/>
      <c r="G73" s="37"/>
    </row>
    <row r="74" spans="1:7" x14ac:dyDescent="0.25">
      <c r="A74" s="79"/>
      <c r="B74" s="15" t="s">
        <v>33</v>
      </c>
      <c r="C74" s="79"/>
      <c r="D74" s="79"/>
      <c r="E74" s="79"/>
      <c r="F74" s="79"/>
      <c r="G74" s="79"/>
    </row>
    <row r="75" spans="1:7" ht="110.25" x14ac:dyDescent="0.25">
      <c r="A75" s="45"/>
      <c r="B75" s="80" t="s">
        <v>53</v>
      </c>
      <c r="C75" s="45"/>
      <c r="D75" s="45"/>
      <c r="E75" s="45"/>
      <c r="F75" s="45"/>
      <c r="G75" s="45"/>
    </row>
    <row r="76" spans="1:7" ht="47.25" x14ac:dyDescent="0.25">
      <c r="A76" s="45"/>
      <c r="B76" s="80" t="s">
        <v>54</v>
      </c>
      <c r="C76" s="45"/>
      <c r="D76" s="45"/>
      <c r="E76" s="45"/>
      <c r="F76" s="45"/>
      <c r="G76" s="45"/>
    </row>
    <row r="77" spans="1:7" ht="47.25" x14ac:dyDescent="0.25">
      <c r="A77" s="45"/>
      <c r="B77" s="81" t="s">
        <v>55</v>
      </c>
      <c r="C77" s="45"/>
      <c r="D77" s="45"/>
      <c r="E77" s="45"/>
      <c r="F77" s="45"/>
      <c r="G77" s="45"/>
    </row>
    <row r="78" spans="1:7" x14ac:dyDescent="0.25">
      <c r="A78" s="45"/>
      <c r="B78" s="45"/>
      <c r="C78" s="45"/>
      <c r="D78" s="45"/>
      <c r="E78" s="45"/>
      <c r="F78" s="45"/>
      <c r="G78" s="45"/>
    </row>
    <row r="79" spans="1:7" x14ac:dyDescent="0.25">
      <c r="A79" s="50">
        <v>3.1</v>
      </c>
      <c r="B79" s="51" t="s">
        <v>56</v>
      </c>
      <c r="C79" s="45"/>
      <c r="D79" s="45"/>
      <c r="E79" s="45"/>
      <c r="F79" s="45"/>
      <c r="G79" s="45"/>
    </row>
    <row r="80" spans="1:7" x14ac:dyDescent="0.25">
      <c r="A80" s="57"/>
      <c r="B80" s="82" t="s">
        <v>57</v>
      </c>
      <c r="C80" s="60"/>
      <c r="D80" s="60"/>
      <c r="E80" s="60"/>
      <c r="F80" s="60"/>
      <c r="G80" s="60"/>
    </row>
    <row r="81" spans="1:7" x14ac:dyDescent="0.25">
      <c r="A81" s="57">
        <v>1</v>
      </c>
      <c r="B81" s="58" t="s">
        <v>101</v>
      </c>
      <c r="C81" s="59" t="s">
        <v>40</v>
      </c>
      <c r="D81" s="83">
        <f>1.5*0.8*0.05</f>
        <v>6.0000000000000012E-2</v>
      </c>
      <c r="E81" s="65"/>
      <c r="F81" s="65"/>
      <c r="G81" s="65">
        <f>D81*(E81+F81)</f>
        <v>0</v>
      </c>
    </row>
    <row r="82" spans="1:7" x14ac:dyDescent="0.25">
      <c r="A82" s="57">
        <v>2</v>
      </c>
      <c r="B82" s="58" t="s">
        <v>102</v>
      </c>
      <c r="C82" s="59" t="s">
        <v>40</v>
      </c>
      <c r="D82" s="83">
        <f>0.6*1.3*0.05</f>
        <v>3.9000000000000007E-2</v>
      </c>
      <c r="E82" s="65"/>
      <c r="F82" s="65"/>
      <c r="G82" s="65">
        <f>D82*(E82+F82)</f>
        <v>0</v>
      </c>
    </row>
    <row r="83" spans="1:7" x14ac:dyDescent="0.25">
      <c r="A83" s="84"/>
      <c r="B83" s="85"/>
      <c r="C83" s="54"/>
      <c r="D83" s="83"/>
      <c r="E83" s="65"/>
      <c r="F83" s="53"/>
      <c r="G83" s="53"/>
    </row>
    <row r="84" spans="1:7" x14ac:dyDescent="0.25">
      <c r="A84" s="86">
        <v>3.2</v>
      </c>
      <c r="B84" s="87" t="s">
        <v>58</v>
      </c>
      <c r="C84" s="88"/>
      <c r="D84" s="83"/>
      <c r="E84" s="65"/>
      <c r="F84" s="89"/>
      <c r="G84" s="65"/>
    </row>
    <row r="85" spans="1:7" x14ac:dyDescent="0.25">
      <c r="A85" s="57">
        <v>1</v>
      </c>
      <c r="B85" s="58" t="s">
        <v>101</v>
      </c>
      <c r="C85" s="59" t="s">
        <v>40</v>
      </c>
      <c r="D85" s="83">
        <v>0.36</v>
      </c>
      <c r="E85" s="65"/>
      <c r="F85" s="65"/>
      <c r="G85" s="65">
        <f t="shared" ref="G85:G89" si="1">D85*(E85+F85)</f>
        <v>0</v>
      </c>
    </row>
    <row r="86" spans="1:7" x14ac:dyDescent="0.25">
      <c r="A86" s="57">
        <v>2</v>
      </c>
      <c r="B86" s="58" t="s">
        <v>102</v>
      </c>
      <c r="C86" s="59" t="s">
        <v>40</v>
      </c>
      <c r="D86" s="83">
        <v>0.16</v>
      </c>
      <c r="E86" s="65"/>
      <c r="F86" s="65"/>
      <c r="G86" s="65">
        <f t="shared" si="1"/>
        <v>0</v>
      </c>
    </row>
    <row r="87" spans="1:7" x14ac:dyDescent="0.25">
      <c r="A87" s="57">
        <v>3</v>
      </c>
      <c r="B87" s="58" t="s">
        <v>103</v>
      </c>
      <c r="C87" s="59" t="s">
        <v>40</v>
      </c>
      <c r="D87" s="83">
        <f>0.04+0.17</f>
        <v>0.21000000000000002</v>
      </c>
      <c r="E87" s="65"/>
      <c r="F87" s="65"/>
      <c r="G87" s="65">
        <f t="shared" si="1"/>
        <v>0</v>
      </c>
    </row>
    <row r="88" spans="1:7" x14ac:dyDescent="0.25">
      <c r="A88" s="57">
        <v>4</v>
      </c>
      <c r="B88" s="58" t="s">
        <v>104</v>
      </c>
      <c r="C88" s="59" t="s">
        <v>40</v>
      </c>
      <c r="D88" s="83">
        <v>0.11</v>
      </c>
      <c r="E88" s="65"/>
      <c r="F88" s="65"/>
      <c r="G88" s="65">
        <f t="shared" si="1"/>
        <v>0</v>
      </c>
    </row>
    <row r="89" spans="1:7" x14ac:dyDescent="0.25">
      <c r="A89" s="57">
        <v>5</v>
      </c>
      <c r="B89" s="58" t="s">
        <v>105</v>
      </c>
      <c r="C89" s="59" t="s">
        <v>40</v>
      </c>
      <c r="D89" s="83">
        <v>2.17</v>
      </c>
      <c r="E89" s="65"/>
      <c r="F89" s="65"/>
      <c r="G89" s="65">
        <f t="shared" si="1"/>
        <v>0</v>
      </c>
    </row>
    <row r="90" spans="1:7" x14ac:dyDescent="0.25">
      <c r="A90" s="170"/>
      <c r="B90" s="67"/>
      <c r="C90" s="68"/>
      <c r="D90" s="83"/>
      <c r="E90" s="90"/>
      <c r="F90" s="90"/>
      <c r="G90" s="53"/>
    </row>
    <row r="91" spans="1:7" x14ac:dyDescent="0.25">
      <c r="A91" s="91">
        <v>3.3</v>
      </c>
      <c r="B91" s="51" t="s">
        <v>59</v>
      </c>
      <c r="C91" s="92"/>
      <c r="D91" s="93"/>
      <c r="E91" s="94"/>
      <c r="F91" s="94"/>
      <c r="G91" s="45"/>
    </row>
    <row r="92" spans="1:7" x14ac:dyDescent="0.25">
      <c r="A92" s="95"/>
      <c r="B92" s="51" t="s">
        <v>33</v>
      </c>
      <c r="C92" s="54"/>
      <c r="D92" s="93"/>
      <c r="E92" s="94"/>
      <c r="F92" s="94"/>
      <c r="G92" s="45"/>
    </row>
    <row r="93" spans="1:7" ht="63" x14ac:dyDescent="0.25">
      <c r="A93" s="95"/>
      <c r="B93" s="67" t="s">
        <v>60</v>
      </c>
      <c r="C93" s="54"/>
      <c r="D93" s="93"/>
      <c r="E93" s="94"/>
      <c r="F93" s="94"/>
      <c r="G93" s="45"/>
    </row>
    <row r="94" spans="1:7" ht="78.75" x14ac:dyDescent="0.25">
      <c r="A94" s="95"/>
      <c r="B94" s="67" t="s">
        <v>61</v>
      </c>
      <c r="C94" s="54"/>
      <c r="D94" s="93"/>
      <c r="E94" s="94"/>
      <c r="F94" s="94"/>
      <c r="G94" s="45"/>
    </row>
    <row r="95" spans="1:7" ht="47.25" x14ac:dyDescent="0.25">
      <c r="A95" s="95"/>
      <c r="B95" s="96" t="s">
        <v>62</v>
      </c>
      <c r="C95" s="54"/>
      <c r="D95" s="93"/>
      <c r="E95" s="94"/>
      <c r="F95" s="94"/>
      <c r="G95" s="45"/>
    </row>
    <row r="96" spans="1:7" ht="78.75" x14ac:dyDescent="0.25">
      <c r="A96" s="95"/>
      <c r="B96" s="96" t="s">
        <v>63</v>
      </c>
      <c r="C96" s="54"/>
      <c r="D96" s="93"/>
      <c r="E96" s="94"/>
      <c r="F96" s="94"/>
      <c r="G96" s="45"/>
    </row>
    <row r="97" spans="1:7" x14ac:dyDescent="0.25">
      <c r="A97" s="97"/>
      <c r="B97" s="85"/>
      <c r="C97" s="54"/>
      <c r="D97" s="93"/>
      <c r="E97" s="94"/>
      <c r="F97" s="94"/>
      <c r="G97" s="45"/>
    </row>
    <row r="98" spans="1:7" x14ac:dyDescent="0.25">
      <c r="A98" s="57">
        <v>1</v>
      </c>
      <c r="B98" s="58" t="s">
        <v>101</v>
      </c>
      <c r="C98" s="59" t="s">
        <v>44</v>
      </c>
      <c r="D98" s="83">
        <v>1.38</v>
      </c>
      <c r="E98" s="98"/>
      <c r="F98" s="98"/>
      <c r="G98" s="60">
        <f>D98*(E98+F98)</f>
        <v>0</v>
      </c>
    </row>
    <row r="99" spans="1:7" x14ac:dyDescent="0.25">
      <c r="A99" s="57">
        <v>2</v>
      </c>
      <c r="B99" s="58" t="s">
        <v>102</v>
      </c>
      <c r="C99" s="59" t="s">
        <v>44</v>
      </c>
      <c r="D99" s="83">
        <v>0.76</v>
      </c>
      <c r="E99" s="98"/>
      <c r="F99" s="98"/>
      <c r="G99" s="60">
        <f t="shared" ref="G99:G102" si="2">D99*(E99+F99)</f>
        <v>0</v>
      </c>
    </row>
    <row r="100" spans="1:7" x14ac:dyDescent="0.25">
      <c r="A100" s="57">
        <v>3</v>
      </c>
      <c r="B100" s="58" t="s">
        <v>103</v>
      </c>
      <c r="C100" s="59" t="s">
        <v>44</v>
      </c>
      <c r="D100" s="83">
        <v>2.2799999999999998</v>
      </c>
      <c r="E100" s="98"/>
      <c r="F100" s="98"/>
      <c r="G100" s="60">
        <f t="shared" si="2"/>
        <v>0</v>
      </c>
    </row>
    <row r="101" spans="1:7" x14ac:dyDescent="0.25">
      <c r="A101" s="57">
        <v>4</v>
      </c>
      <c r="B101" s="58" t="s">
        <v>104</v>
      </c>
      <c r="C101" s="59" t="s">
        <v>44</v>
      </c>
      <c r="D101" s="83">
        <v>3.84</v>
      </c>
      <c r="E101" s="98"/>
      <c r="F101" s="98"/>
      <c r="G101" s="60">
        <f t="shared" si="2"/>
        <v>0</v>
      </c>
    </row>
    <row r="102" spans="1:7" x14ac:dyDescent="0.25">
      <c r="A102" s="57">
        <v>5</v>
      </c>
      <c r="B102" s="58" t="s">
        <v>105</v>
      </c>
      <c r="C102" s="59" t="s">
        <v>44</v>
      </c>
      <c r="D102" s="83">
        <v>10.02</v>
      </c>
      <c r="E102" s="98"/>
      <c r="F102" s="98"/>
      <c r="G102" s="60">
        <f t="shared" si="2"/>
        <v>0</v>
      </c>
    </row>
    <row r="103" spans="1:7" x14ac:dyDescent="0.25">
      <c r="A103" s="97"/>
      <c r="B103" s="67"/>
      <c r="C103" s="54"/>
      <c r="D103" s="93"/>
      <c r="E103" s="94"/>
      <c r="F103" s="94"/>
      <c r="G103" s="45"/>
    </row>
    <row r="104" spans="1:7" x14ac:dyDescent="0.25">
      <c r="A104" s="91">
        <v>3.4</v>
      </c>
      <c r="B104" s="51" t="s">
        <v>64</v>
      </c>
      <c r="C104" s="92"/>
      <c r="D104" s="93"/>
      <c r="E104" s="94"/>
      <c r="F104" s="94"/>
      <c r="G104" s="45"/>
    </row>
    <row r="105" spans="1:7" x14ac:dyDescent="0.25">
      <c r="A105" s="95"/>
      <c r="B105" s="99" t="s">
        <v>33</v>
      </c>
      <c r="C105" s="92"/>
      <c r="D105" s="93"/>
      <c r="E105" s="94"/>
      <c r="F105" s="94"/>
      <c r="G105" s="45"/>
    </row>
    <row r="106" spans="1:7" ht="47.25" x14ac:dyDescent="0.25">
      <c r="A106" s="48"/>
      <c r="B106" s="81" t="s">
        <v>65</v>
      </c>
      <c r="C106" s="96"/>
      <c r="D106" s="93"/>
      <c r="E106" s="94"/>
      <c r="F106" s="94"/>
      <c r="G106" s="45"/>
    </row>
    <row r="107" spans="1:7" ht="31.5" x14ac:dyDescent="0.25">
      <c r="A107" s="48"/>
      <c r="B107" s="80" t="s">
        <v>66</v>
      </c>
      <c r="C107" s="96"/>
      <c r="D107" s="93"/>
      <c r="E107" s="94"/>
      <c r="F107" s="94"/>
      <c r="G107" s="45"/>
    </row>
    <row r="108" spans="1:7" ht="63" x14ac:dyDescent="0.25">
      <c r="A108" s="48"/>
      <c r="B108" s="100" t="s">
        <v>67</v>
      </c>
      <c r="C108" s="96"/>
      <c r="D108" s="93"/>
      <c r="E108" s="94"/>
      <c r="F108" s="94"/>
      <c r="G108" s="45"/>
    </row>
    <row r="109" spans="1:7" x14ac:dyDescent="0.25">
      <c r="A109" s="48"/>
      <c r="B109" s="101"/>
      <c r="C109" s="96"/>
      <c r="D109" s="93"/>
      <c r="E109" s="94"/>
      <c r="F109" s="94"/>
      <c r="G109" s="45"/>
    </row>
    <row r="110" spans="1:7" x14ac:dyDescent="0.25">
      <c r="A110" s="102">
        <v>1</v>
      </c>
      <c r="B110" s="58" t="s">
        <v>101</v>
      </c>
      <c r="C110" s="88"/>
      <c r="D110" s="103"/>
      <c r="E110" s="98"/>
      <c r="F110" s="98"/>
      <c r="G110" s="60"/>
    </row>
    <row r="111" spans="1:7" x14ac:dyDescent="0.25">
      <c r="A111" s="102"/>
      <c r="B111" s="58" t="s">
        <v>69</v>
      </c>
      <c r="C111" s="104" t="s">
        <v>110</v>
      </c>
      <c r="D111" s="103">
        <v>38</v>
      </c>
      <c r="E111" s="98"/>
      <c r="F111" s="98"/>
      <c r="G111" s="60">
        <f>D111*(E111+F111)</f>
        <v>0</v>
      </c>
    </row>
    <row r="112" spans="1:7" x14ac:dyDescent="0.25">
      <c r="A112" s="102">
        <v>2</v>
      </c>
      <c r="B112" s="58" t="s">
        <v>102</v>
      </c>
      <c r="C112" s="104"/>
      <c r="D112" s="103"/>
      <c r="E112" s="98"/>
      <c r="F112" s="98"/>
      <c r="G112" s="60"/>
    </row>
    <row r="113" spans="1:11" x14ac:dyDescent="0.25">
      <c r="A113" s="102"/>
      <c r="B113" s="58" t="s">
        <v>71</v>
      </c>
      <c r="C113" s="104" t="s">
        <v>110</v>
      </c>
      <c r="D113" s="103">
        <v>15.6</v>
      </c>
      <c r="E113" s="98"/>
      <c r="F113" s="98"/>
      <c r="G113" s="60">
        <f t="shared" ref="G113" si="3">D113*(E113+F113)</f>
        <v>0</v>
      </c>
    </row>
    <row r="114" spans="1:11" x14ac:dyDescent="0.25">
      <c r="A114" s="177">
        <v>3</v>
      </c>
      <c r="B114" s="171" t="s">
        <v>103</v>
      </c>
      <c r="C114" s="165"/>
      <c r="D114" s="166"/>
      <c r="E114" s="167"/>
      <c r="F114" s="167"/>
      <c r="G114" s="168"/>
    </row>
    <row r="115" spans="1:11" x14ac:dyDescent="0.25">
      <c r="A115" s="176"/>
      <c r="B115" s="171" t="s">
        <v>68</v>
      </c>
      <c r="C115" s="104" t="s">
        <v>110</v>
      </c>
      <c r="D115" s="173">
        <f>9+19.37</f>
        <v>28.37</v>
      </c>
      <c r="E115" s="174"/>
      <c r="F115" s="174"/>
      <c r="G115" s="175">
        <f t="shared" ref="G115:G116" si="4">D115*(E115+F115)</f>
        <v>0</v>
      </c>
    </row>
    <row r="116" spans="1:11" x14ac:dyDescent="0.25">
      <c r="A116" s="176"/>
      <c r="B116" s="171" t="s">
        <v>70</v>
      </c>
      <c r="C116" s="104" t="s">
        <v>110</v>
      </c>
      <c r="D116" s="173">
        <f>3+13.21</f>
        <v>16.21</v>
      </c>
      <c r="E116" s="174"/>
      <c r="F116" s="174"/>
      <c r="G116" s="175">
        <f t="shared" si="4"/>
        <v>0</v>
      </c>
    </row>
    <row r="117" spans="1:11" x14ac:dyDescent="0.25">
      <c r="A117" s="177">
        <v>4</v>
      </c>
      <c r="B117" s="171" t="s">
        <v>106</v>
      </c>
      <c r="C117" s="172"/>
      <c r="D117" s="173"/>
      <c r="E117" s="174"/>
      <c r="F117" s="174"/>
      <c r="G117" s="175"/>
    </row>
    <row r="118" spans="1:11" x14ac:dyDescent="0.25">
      <c r="A118" s="176"/>
      <c r="B118" s="171" t="s">
        <v>68</v>
      </c>
      <c r="C118" s="104" t="s">
        <v>110</v>
      </c>
      <c r="D118" s="173">
        <v>24</v>
      </c>
      <c r="E118" s="174"/>
      <c r="F118" s="174"/>
      <c r="G118" s="175">
        <f t="shared" ref="G118:G119" si="5">D118*(E118+F118)</f>
        <v>0</v>
      </c>
      <c r="K118" s="178"/>
    </row>
    <row r="119" spans="1:11" x14ac:dyDescent="0.25">
      <c r="A119" s="176"/>
      <c r="B119" s="171" t="s">
        <v>70</v>
      </c>
      <c r="C119" s="104" t="s">
        <v>110</v>
      </c>
      <c r="D119" s="173">
        <v>12.98</v>
      </c>
      <c r="E119" s="174"/>
      <c r="F119" s="174"/>
      <c r="G119" s="175">
        <f t="shared" si="5"/>
        <v>0</v>
      </c>
    </row>
    <row r="120" spans="1:11" x14ac:dyDescent="0.25">
      <c r="A120" s="177">
        <v>5</v>
      </c>
      <c r="B120" s="58" t="s">
        <v>105</v>
      </c>
      <c r="C120" s="172"/>
      <c r="D120" s="173"/>
      <c r="E120" s="174"/>
      <c r="F120" s="174"/>
      <c r="G120" s="175"/>
    </row>
    <row r="121" spans="1:11" x14ac:dyDescent="0.25">
      <c r="A121" s="169"/>
      <c r="B121" s="171" t="s">
        <v>71</v>
      </c>
      <c r="C121" s="104" t="s">
        <v>110</v>
      </c>
      <c r="D121" s="173">
        <v>252</v>
      </c>
      <c r="E121" s="174"/>
      <c r="F121" s="174"/>
      <c r="G121" s="175">
        <f>D121*(E121+F121)</f>
        <v>0</v>
      </c>
      <c r="K121" s="178"/>
    </row>
    <row r="122" spans="1:11" x14ac:dyDescent="0.25">
      <c r="A122" s="106"/>
      <c r="B122" s="58"/>
      <c r="C122" s="63"/>
      <c r="D122" s="103"/>
      <c r="E122" s="98"/>
      <c r="F122" s="98"/>
      <c r="G122" s="60"/>
    </row>
    <row r="123" spans="1:11" x14ac:dyDescent="0.25">
      <c r="A123" s="107">
        <v>3.5</v>
      </c>
      <c r="B123" s="62" t="s">
        <v>72</v>
      </c>
      <c r="C123" s="88"/>
      <c r="D123" s="103"/>
      <c r="E123" s="98"/>
      <c r="F123" s="98"/>
      <c r="G123" s="60"/>
    </row>
    <row r="124" spans="1:11" ht="31.5" x14ac:dyDescent="0.25">
      <c r="A124" s="105">
        <v>1</v>
      </c>
      <c r="B124" s="58" t="s">
        <v>73</v>
      </c>
      <c r="C124" s="59" t="s">
        <v>44</v>
      </c>
      <c r="D124" s="108">
        <f>D98+D99</f>
        <v>2.1399999999999997</v>
      </c>
      <c r="E124" s="109"/>
      <c r="F124" s="109"/>
      <c r="G124" s="65">
        <f>D124*(E124+F124)</f>
        <v>0</v>
      </c>
    </row>
    <row r="125" spans="1:11" x14ac:dyDescent="0.25">
      <c r="A125" s="105">
        <v>2</v>
      </c>
      <c r="B125" s="58" t="s">
        <v>74</v>
      </c>
      <c r="C125" s="59" t="s">
        <v>75</v>
      </c>
      <c r="D125" s="108">
        <v>22.8</v>
      </c>
      <c r="E125" s="109"/>
      <c r="F125" s="109"/>
      <c r="G125" s="65">
        <f t="shared" ref="G125" si="6">D125*(E125+F125)</f>
        <v>0</v>
      </c>
    </row>
    <row r="126" spans="1:11" x14ac:dyDescent="0.25">
      <c r="A126" s="110"/>
      <c r="B126" s="67"/>
      <c r="C126" s="111"/>
      <c r="D126" s="26"/>
      <c r="E126" s="90"/>
      <c r="F126" s="90"/>
      <c r="G126" s="53"/>
    </row>
    <row r="127" spans="1:11" x14ac:dyDescent="0.25">
      <c r="A127" s="91">
        <v>3.6</v>
      </c>
      <c r="B127" s="51" t="s">
        <v>76</v>
      </c>
      <c r="C127" s="92"/>
      <c r="D127" s="93"/>
      <c r="E127" s="94"/>
      <c r="F127" s="94"/>
      <c r="G127" s="45"/>
    </row>
    <row r="128" spans="1:11" ht="47.25" x14ac:dyDescent="0.25">
      <c r="A128" s="110"/>
      <c r="B128" s="67" t="s">
        <v>77</v>
      </c>
      <c r="C128" s="92"/>
      <c r="D128" s="93"/>
      <c r="E128" s="94"/>
      <c r="F128" s="94"/>
      <c r="G128" s="45"/>
    </row>
    <row r="129" spans="1:7" ht="31.5" x14ac:dyDescent="0.25">
      <c r="A129" s="97">
        <v>1</v>
      </c>
      <c r="B129" s="58" t="s">
        <v>111</v>
      </c>
      <c r="C129" s="26" t="s">
        <v>26</v>
      </c>
      <c r="D129" s="26">
        <v>1</v>
      </c>
      <c r="E129" s="112"/>
      <c r="F129" s="112"/>
      <c r="G129" s="26">
        <f>D129*(E129+F129)</f>
        <v>0</v>
      </c>
    </row>
    <row r="130" spans="1:7" ht="31.5" x14ac:dyDescent="0.25">
      <c r="A130" s="97">
        <v>2</v>
      </c>
      <c r="B130" s="58" t="s">
        <v>112</v>
      </c>
      <c r="C130" s="26" t="s">
        <v>26</v>
      </c>
      <c r="D130" s="26">
        <v>1</v>
      </c>
      <c r="E130" s="112"/>
      <c r="F130" s="112"/>
      <c r="G130" s="26">
        <f>F130+E130</f>
        <v>0</v>
      </c>
    </row>
    <row r="131" spans="1:7" x14ac:dyDescent="0.25">
      <c r="A131" s="91"/>
      <c r="B131" s="51"/>
      <c r="C131" s="26"/>
      <c r="D131" s="26"/>
      <c r="E131" s="112"/>
      <c r="F131" s="112"/>
      <c r="G131" s="26"/>
    </row>
    <row r="132" spans="1:7" x14ac:dyDescent="0.25">
      <c r="A132" s="97"/>
      <c r="B132" s="58"/>
      <c r="C132" s="26"/>
      <c r="D132" s="26"/>
      <c r="E132" s="112"/>
      <c r="F132" s="112"/>
      <c r="G132" s="26"/>
    </row>
    <row r="133" spans="1:7" x14ac:dyDescent="0.25">
      <c r="A133" s="97"/>
      <c r="B133" s="58"/>
      <c r="C133" s="26"/>
      <c r="D133" s="26"/>
      <c r="E133" s="112"/>
      <c r="F133" s="112"/>
      <c r="G133" s="26"/>
    </row>
    <row r="134" spans="1:7" x14ac:dyDescent="0.25">
      <c r="A134" s="97"/>
      <c r="B134" s="58"/>
      <c r="C134" s="26"/>
      <c r="D134" s="26"/>
      <c r="E134" s="112"/>
      <c r="F134" s="112"/>
      <c r="G134" s="26"/>
    </row>
    <row r="135" spans="1:7" x14ac:dyDescent="0.25">
      <c r="A135" s="73"/>
      <c r="B135" s="74" t="s">
        <v>78</v>
      </c>
      <c r="C135" s="37"/>
      <c r="D135" s="113"/>
      <c r="E135" s="39"/>
      <c r="F135" s="75"/>
      <c r="G135" s="76">
        <f>SUM(G80:G134)</f>
        <v>0</v>
      </c>
    </row>
    <row r="136" spans="1:7" x14ac:dyDescent="0.25">
      <c r="A136" s="77"/>
      <c r="B136" s="195" t="s">
        <v>79</v>
      </c>
      <c r="C136" s="196"/>
      <c r="D136" s="114"/>
      <c r="E136" s="43"/>
      <c r="F136" s="78"/>
      <c r="G136" s="78"/>
    </row>
    <row r="137" spans="1:7" x14ac:dyDescent="0.25">
      <c r="A137" s="115"/>
      <c r="B137" s="4" t="s">
        <v>80</v>
      </c>
      <c r="C137" s="116"/>
      <c r="D137" s="117"/>
      <c r="E137" s="118"/>
      <c r="F137" s="118"/>
      <c r="G137" s="119"/>
    </row>
    <row r="138" spans="1:7" x14ac:dyDescent="0.25">
      <c r="A138" s="66"/>
      <c r="B138" s="120" t="s">
        <v>107</v>
      </c>
      <c r="C138" s="68"/>
      <c r="D138" s="53"/>
      <c r="E138" s="53"/>
      <c r="F138" s="53"/>
      <c r="G138" s="53"/>
    </row>
    <row r="139" spans="1:7" x14ac:dyDescent="0.25">
      <c r="A139" s="66"/>
      <c r="B139" s="121" t="s">
        <v>33</v>
      </c>
      <c r="C139" s="68"/>
      <c r="D139" s="53"/>
      <c r="E139" s="53"/>
      <c r="F139" s="53"/>
      <c r="G139" s="53"/>
    </row>
    <row r="140" spans="1:7" ht="64.5" x14ac:dyDescent="0.25">
      <c r="A140" s="66" t="s">
        <v>115</v>
      </c>
      <c r="B140" s="198" t="s">
        <v>118</v>
      </c>
      <c r="C140" s="68"/>
      <c r="D140" s="53"/>
      <c r="E140" s="53"/>
      <c r="F140" s="53"/>
      <c r="G140" s="53"/>
    </row>
    <row r="141" spans="1:7" ht="63" x14ac:dyDescent="0.25">
      <c r="A141" s="66" t="s">
        <v>117</v>
      </c>
      <c r="B141" s="122" t="s">
        <v>116</v>
      </c>
      <c r="C141" s="68"/>
      <c r="D141" s="53"/>
      <c r="E141" s="53"/>
      <c r="F141" s="53"/>
      <c r="G141" s="53"/>
    </row>
    <row r="142" spans="1:7" ht="63" x14ac:dyDescent="0.25">
      <c r="A142" s="66" t="s">
        <v>119</v>
      </c>
      <c r="B142" s="122" t="s">
        <v>113</v>
      </c>
      <c r="C142" s="68"/>
      <c r="D142" s="53"/>
      <c r="E142" s="53"/>
      <c r="F142" s="53"/>
      <c r="G142" s="53"/>
    </row>
    <row r="143" spans="1:7" x14ac:dyDescent="0.25">
      <c r="A143" s="66" t="s">
        <v>121</v>
      </c>
      <c r="B143" s="122" t="s">
        <v>114</v>
      </c>
      <c r="C143" s="68"/>
      <c r="D143" s="53"/>
      <c r="E143" s="53"/>
      <c r="F143" s="53"/>
      <c r="G143" s="53"/>
    </row>
    <row r="144" spans="1:7" ht="78.75" x14ac:dyDescent="0.25">
      <c r="A144" s="66" t="s">
        <v>123</v>
      </c>
      <c r="B144" s="122" t="s">
        <v>122</v>
      </c>
      <c r="C144" s="68"/>
      <c r="D144" s="53"/>
      <c r="E144" s="53"/>
      <c r="F144" s="53"/>
      <c r="G144" s="53"/>
    </row>
    <row r="145" spans="1:7" ht="31.5" x14ac:dyDescent="0.25">
      <c r="A145" s="66" t="s">
        <v>120</v>
      </c>
      <c r="B145" s="123" t="s">
        <v>124</v>
      </c>
      <c r="C145" s="68"/>
      <c r="D145" s="53"/>
      <c r="E145" s="53"/>
      <c r="F145" s="53"/>
      <c r="G145" s="53"/>
    </row>
    <row r="146" spans="1:7" ht="31.5" x14ac:dyDescent="0.25">
      <c r="A146" s="66" t="s">
        <v>123</v>
      </c>
      <c r="B146" s="123" t="s">
        <v>125</v>
      </c>
      <c r="C146" s="68"/>
      <c r="D146" s="53"/>
      <c r="E146" s="53"/>
      <c r="F146" s="53"/>
      <c r="G146" s="53"/>
    </row>
    <row r="147" spans="1:7" ht="115.5" x14ac:dyDescent="0.25">
      <c r="A147" s="66" t="s">
        <v>127</v>
      </c>
      <c r="B147" s="199" t="s">
        <v>126</v>
      </c>
      <c r="C147" s="68"/>
      <c r="D147" s="53"/>
      <c r="E147" s="53"/>
      <c r="F147" s="53"/>
      <c r="G147" s="53"/>
    </row>
    <row r="148" spans="1:7" x14ac:dyDescent="0.25">
      <c r="A148" s="66"/>
      <c r="B148" s="123"/>
      <c r="C148" s="68"/>
      <c r="D148" s="53"/>
      <c r="E148" s="53"/>
      <c r="F148" s="53"/>
      <c r="G148" s="53"/>
    </row>
    <row r="149" spans="1:7" x14ac:dyDescent="0.25">
      <c r="A149" s="48">
        <v>4.0999999999999996</v>
      </c>
      <c r="B149" s="123" t="s">
        <v>128</v>
      </c>
      <c r="C149" s="200" t="s">
        <v>129</v>
      </c>
      <c r="D149" s="53">
        <v>16.14</v>
      </c>
      <c r="E149" s="53"/>
      <c r="F149" s="53"/>
      <c r="G149" s="53">
        <f>F149+E149</f>
        <v>0</v>
      </c>
    </row>
    <row r="150" spans="1:7" x14ac:dyDescent="0.25">
      <c r="A150" s="48"/>
      <c r="B150" s="123"/>
      <c r="C150" s="68"/>
      <c r="D150" s="53"/>
      <c r="E150" s="53"/>
      <c r="F150" s="53"/>
      <c r="G150" s="53"/>
    </row>
    <row r="151" spans="1:7" x14ac:dyDescent="0.25">
      <c r="A151" s="48">
        <v>4.2</v>
      </c>
      <c r="B151" s="123" t="s">
        <v>130</v>
      </c>
      <c r="C151" s="200" t="s">
        <v>129</v>
      </c>
      <c r="D151" s="53">
        <f>D100+D101+D102</f>
        <v>16.14</v>
      </c>
      <c r="E151" s="53"/>
      <c r="F151" s="53"/>
      <c r="G151" s="53">
        <f>F151+E151</f>
        <v>0</v>
      </c>
    </row>
    <row r="152" spans="1:7" x14ac:dyDescent="0.25">
      <c r="A152" s="48"/>
      <c r="B152" s="123"/>
      <c r="C152" s="68"/>
      <c r="D152" s="53"/>
      <c r="E152" s="53"/>
      <c r="F152" s="53"/>
      <c r="G152" s="53"/>
    </row>
    <row r="153" spans="1:7" x14ac:dyDescent="0.25">
      <c r="A153" s="48">
        <v>4.3</v>
      </c>
      <c r="B153" s="123" t="s">
        <v>131</v>
      </c>
      <c r="C153" s="200" t="s">
        <v>129</v>
      </c>
      <c r="D153" s="53">
        <v>18.149999999999999</v>
      </c>
      <c r="E153" s="53"/>
      <c r="F153" s="53"/>
      <c r="G153" s="53">
        <f>F153+E153</f>
        <v>0</v>
      </c>
    </row>
    <row r="154" spans="1:7" x14ac:dyDescent="0.25">
      <c r="A154" s="48"/>
      <c r="B154" s="123"/>
      <c r="C154" s="68"/>
      <c r="D154" s="53"/>
      <c r="E154" s="53"/>
      <c r="F154" s="53"/>
      <c r="G154" s="53"/>
    </row>
    <row r="155" spans="1:7" x14ac:dyDescent="0.25">
      <c r="A155" s="48">
        <v>4.4000000000000004</v>
      </c>
      <c r="B155" s="123" t="s">
        <v>132</v>
      </c>
      <c r="C155" s="26" t="s">
        <v>26</v>
      </c>
      <c r="D155" s="53">
        <v>1</v>
      </c>
      <c r="E155" s="53"/>
      <c r="F155" s="53"/>
      <c r="G155" s="53">
        <f>F155+E155</f>
        <v>0</v>
      </c>
    </row>
    <row r="156" spans="1:7" x14ac:dyDescent="0.25">
      <c r="A156" s="57"/>
      <c r="B156" s="123"/>
      <c r="C156" s="59"/>
      <c r="D156" s="65"/>
      <c r="E156" s="65"/>
      <c r="F156" s="65"/>
      <c r="G156" s="65"/>
    </row>
    <row r="157" spans="1:7" x14ac:dyDescent="0.25">
      <c r="A157" s="57"/>
      <c r="B157" s="123"/>
      <c r="C157" s="59"/>
      <c r="D157" s="65"/>
      <c r="E157" s="65"/>
      <c r="F157" s="65"/>
      <c r="G157" s="65"/>
    </row>
    <row r="158" spans="1:7" x14ac:dyDescent="0.25">
      <c r="A158" s="57"/>
      <c r="B158" s="124"/>
      <c r="C158" s="59"/>
      <c r="D158" s="65"/>
      <c r="E158" s="65"/>
      <c r="F158" s="65"/>
      <c r="G158" s="65"/>
    </row>
    <row r="159" spans="1:7" x14ac:dyDescent="0.25">
      <c r="A159" s="57"/>
      <c r="B159" s="124"/>
      <c r="C159" s="59"/>
      <c r="D159" s="65"/>
      <c r="E159" s="65"/>
      <c r="F159" s="65"/>
      <c r="G159" s="65"/>
    </row>
    <row r="160" spans="1:7" x14ac:dyDescent="0.25">
      <c r="A160" s="73"/>
      <c r="B160" s="74" t="s">
        <v>108</v>
      </c>
      <c r="C160" s="37"/>
      <c r="D160" s="38"/>
      <c r="E160" s="39"/>
      <c r="F160" s="75"/>
      <c r="G160" s="76">
        <f>SUM(G155:G159)</f>
        <v>0</v>
      </c>
    </row>
    <row r="161" spans="1:7" x14ac:dyDescent="0.25">
      <c r="A161" s="77"/>
      <c r="B161" s="195" t="s">
        <v>81</v>
      </c>
      <c r="C161" s="196"/>
      <c r="D161" s="42"/>
      <c r="E161" s="43"/>
      <c r="F161" s="78"/>
      <c r="G161" s="78"/>
    </row>
    <row r="162" spans="1:7" x14ac:dyDescent="0.25">
      <c r="A162" s="68"/>
      <c r="B162" s="125" t="s">
        <v>83</v>
      </c>
      <c r="C162" s="68"/>
      <c r="D162" s="68"/>
      <c r="E162" s="68"/>
      <c r="F162" s="68"/>
      <c r="G162" s="68"/>
    </row>
    <row r="163" spans="1:7" x14ac:dyDescent="0.25">
      <c r="A163" s="126">
        <v>5.0999999999999996</v>
      </c>
      <c r="B163" s="179" t="s">
        <v>84</v>
      </c>
      <c r="C163" s="68"/>
      <c r="D163" s="68"/>
      <c r="E163" s="68"/>
      <c r="F163" s="68"/>
      <c r="G163" s="68"/>
    </row>
    <row r="164" spans="1:7" x14ac:dyDescent="0.25">
      <c r="A164" s="68"/>
      <c r="B164" s="127"/>
      <c r="C164" s="68"/>
      <c r="D164" s="68"/>
      <c r="E164" s="68"/>
      <c r="F164" s="68"/>
      <c r="G164" s="68"/>
    </row>
    <row r="165" spans="1:7" x14ac:dyDescent="0.25">
      <c r="A165" s="110"/>
      <c r="B165" s="45"/>
      <c r="C165" s="26"/>
      <c r="D165" s="68"/>
      <c r="E165" s="68"/>
      <c r="F165" s="68"/>
      <c r="G165" s="68"/>
    </row>
    <row r="166" spans="1:7" x14ac:dyDescent="0.25">
      <c r="A166" s="110"/>
      <c r="B166" s="127"/>
      <c r="C166" s="26"/>
      <c r="D166" s="68"/>
      <c r="E166" s="68"/>
      <c r="F166" s="68"/>
      <c r="G166" s="68"/>
    </row>
    <row r="167" spans="1:7" x14ac:dyDescent="0.25">
      <c r="A167" s="68"/>
      <c r="B167" s="127"/>
      <c r="C167" s="68"/>
      <c r="D167" s="68"/>
      <c r="E167" s="68"/>
      <c r="F167" s="68"/>
      <c r="G167" s="68"/>
    </row>
    <row r="168" spans="1:7" x14ac:dyDescent="0.25">
      <c r="A168" s="126">
        <v>5.2</v>
      </c>
      <c r="B168" s="179" t="s">
        <v>85</v>
      </c>
      <c r="C168" s="68"/>
      <c r="D168" s="68"/>
      <c r="E168" s="68"/>
      <c r="F168" s="68"/>
      <c r="G168" s="68"/>
    </row>
    <row r="169" spans="1:7" x14ac:dyDescent="0.25">
      <c r="A169" s="68"/>
      <c r="B169" s="127"/>
      <c r="C169" s="68"/>
      <c r="D169" s="68"/>
      <c r="E169" s="68"/>
      <c r="F169" s="68"/>
      <c r="G169" s="68"/>
    </row>
    <row r="170" spans="1:7" x14ac:dyDescent="0.25">
      <c r="A170" s="68"/>
      <c r="B170" s="127"/>
      <c r="C170" s="68"/>
      <c r="D170" s="68"/>
      <c r="E170" s="68"/>
      <c r="F170" s="68"/>
      <c r="G170" s="68"/>
    </row>
    <row r="171" spans="1:7" x14ac:dyDescent="0.25">
      <c r="A171" s="68"/>
      <c r="B171" s="127"/>
      <c r="C171" s="68"/>
      <c r="D171" s="68"/>
      <c r="E171" s="68"/>
      <c r="F171" s="68"/>
      <c r="G171" s="68"/>
    </row>
    <row r="172" spans="1:7" x14ac:dyDescent="0.25">
      <c r="A172" s="73"/>
      <c r="B172" s="74" t="s">
        <v>109</v>
      </c>
      <c r="C172" s="37"/>
      <c r="D172" s="38"/>
      <c r="E172" s="39"/>
      <c r="F172" s="75"/>
      <c r="G172" s="76">
        <f>SUM(G163:G171)</f>
        <v>0</v>
      </c>
    </row>
    <row r="173" spans="1:7" x14ac:dyDescent="0.25">
      <c r="A173" s="77"/>
      <c r="B173" s="195" t="s">
        <v>82</v>
      </c>
      <c r="C173" s="196"/>
      <c r="D173" s="42"/>
      <c r="E173" s="43"/>
      <c r="F173" s="78"/>
      <c r="G173" s="78"/>
    </row>
  </sheetData>
  <mergeCells count="6">
    <mergeCell ref="B173:C173"/>
    <mergeCell ref="A1:G1"/>
    <mergeCell ref="B40:C40"/>
    <mergeCell ref="B71:C71"/>
    <mergeCell ref="B136:C136"/>
    <mergeCell ref="B161:C161"/>
  </mergeCells>
  <pageMargins left="0.7" right="0.7" top="0.75" bottom="0.75" header="0.3" footer="0.3"/>
  <pageSetup paperSize="9" scale="62" orientation="portrait" r:id="rId1"/>
  <headerFooter>
    <oddFooter>Page &amp;P</oddFooter>
  </headerFooter>
  <rowBreaks count="3" manualBreakCount="3">
    <brk id="40" max="16383" man="1"/>
    <brk id="71" max="16383" man="1"/>
    <brk id="136"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6" ma:contentTypeDescription="Create a new document." ma:contentTypeScope="" ma:versionID="65b33e8b3db0baa045284d119c82c5fc">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4fdbbe65a5bf4922a936f1255ff57243"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3c6c8f46-8e10-4cb0-be7e-588903923501">
      <Terms xmlns="http://schemas.microsoft.com/office/infopath/2007/PartnerControls"/>
    </lcf76f155ced4ddcb4097134ff3c332f>
    <TaxCatchAll xmlns="26776bba-e584-491c-b954-1a49781f6b14" xsi:nil="true"/>
    <Status xmlns="3c6c8f46-8e10-4cb0-be7e-588903923501" xsi:nil="true"/>
  </documentManagement>
</p:properties>
</file>

<file path=customXml/itemProps1.xml><?xml version="1.0" encoding="utf-8"?>
<ds:datastoreItem xmlns:ds="http://schemas.openxmlformats.org/officeDocument/2006/customXml" ds:itemID="{9EC0F974-8038-4028-B08C-4D0BD4BE7590}"/>
</file>

<file path=customXml/itemProps2.xml><?xml version="1.0" encoding="utf-8"?>
<ds:datastoreItem xmlns:ds="http://schemas.openxmlformats.org/officeDocument/2006/customXml" ds:itemID="{8A4A8833-48A6-4F6B-A0BC-A293C6CAE793}"/>
</file>

<file path=customXml/itemProps3.xml><?xml version="1.0" encoding="utf-8"?>
<ds:datastoreItem xmlns:ds="http://schemas.openxmlformats.org/officeDocument/2006/customXml" ds:itemID="{A0E08531-3615-4AE2-8A2F-CF44F4D360F5}"/>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COVER</vt:lpstr>
      <vt:lpstr>SUM</vt:lpstr>
      <vt:lpstr>BoQ</vt:lpstr>
      <vt:lpstr>SUM!Print_Area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Moosa Aleem</cp:lastModifiedBy>
  <cp:lastPrinted>2025-05-06T03:29:43Z</cp:lastPrinted>
  <dcterms:created xsi:type="dcterms:W3CDTF">2023-07-02T18:01:02Z</dcterms:created>
  <dcterms:modified xsi:type="dcterms:W3CDTF">2025-05-06T03:30:43Z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