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codeName="ThisWorkbook" defaultThemeVersion="124226"/>
  <mc:AlternateContent xmlns:mc="http://schemas.openxmlformats.org/markup-compatibility/2006">
    <mc:Choice Requires="x15">
      <x15ac:absPath xmlns:x15ac="http://schemas.microsoft.com/office/spreadsheetml/2010/11/ac" url="https://d.docs.live.net/a075d4e00db5965b/Work Related/Hatch Design/Drawing Projects/Hatch Drawings 2025/IGMH Generator Room/"/>
    </mc:Choice>
  </mc:AlternateContent>
  <xr:revisionPtr revIDLastSave="0" documentId="8_{6899AE45-7ABD-9E4C-B65F-44E7D02A0BFA}" xr6:coauthVersionLast="47" xr6:coauthVersionMax="47" xr10:uidLastSave="{00000000-0000-0000-0000-000000000000}"/>
  <bookViews>
    <workbookView xWindow="28680" yWindow="-120" windowWidth="29040" windowHeight="16440" activeTab="2" xr2:uid="{00000000-000D-0000-FFFF-FFFF00000000}"/>
  </bookViews>
  <sheets>
    <sheet name="cover" sheetId="8" r:id="rId1"/>
    <sheet name="summary" sheetId="2" r:id="rId2"/>
    <sheet name="BOQ" sheetId="1" r:id="rId3"/>
  </sheets>
  <definedNames>
    <definedName name="_xlnm.Print_Area" localSheetId="2">BOQ!$A$1:$F$147</definedName>
    <definedName name="_xlnm.Print_Area" localSheetId="1">summary!$B$5:$E$20</definedName>
    <definedName name="_xlnm.Print_Titles" localSheetId="2">BOQ!$2:$2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1" i="1" l="1"/>
  <c r="F19" i="1"/>
  <c r="F20" i="1"/>
  <c r="F21" i="1"/>
  <c r="F22" i="1"/>
  <c r="G64" i="1"/>
  <c r="G69" i="1"/>
  <c r="G70" i="1"/>
  <c r="H70" i="1"/>
  <c r="I70" i="1"/>
  <c r="J70" i="1"/>
  <c r="H78" i="1"/>
  <c r="D70" i="1"/>
  <c r="F70" i="1"/>
  <c r="F69" i="1"/>
  <c r="F120" i="1"/>
  <c r="H120" i="1"/>
  <c r="I120" i="1"/>
  <c r="H115" i="1"/>
  <c r="I115" i="1"/>
  <c r="H114" i="1"/>
  <c r="I114" i="1"/>
  <c r="D114" i="1"/>
  <c r="F114" i="1"/>
  <c r="F117" i="1"/>
  <c r="F73" i="1"/>
  <c r="F25" i="1"/>
  <c r="C12" i="2"/>
  <c r="C11" i="2"/>
  <c r="C10" i="2"/>
  <c r="C9" i="2"/>
  <c r="C8" i="2"/>
  <c r="C7" i="2"/>
  <c r="C6" i="2"/>
  <c r="F65" i="1"/>
  <c r="F68" i="1"/>
  <c r="F64" i="1"/>
  <c r="F135" i="1"/>
  <c r="F138" i="1"/>
  <c r="D11" i="2"/>
  <c r="F47" i="1"/>
  <c r="F38" i="1"/>
  <c r="D66" i="1"/>
  <c r="D50" i="1"/>
  <c r="F50" i="1"/>
  <c r="F53" i="1"/>
  <c r="D7" i="2"/>
  <c r="F66" i="1"/>
  <c r="D67" i="1"/>
  <c r="F67" i="1"/>
  <c r="F124" i="1"/>
  <c r="H109" i="1"/>
  <c r="I109" i="1"/>
  <c r="H108" i="1"/>
  <c r="I108" i="1"/>
  <c r="F105" i="1"/>
  <c r="H105" i="1"/>
  <c r="I105" i="1"/>
  <c r="G92" i="1"/>
  <c r="F111" i="1"/>
  <c r="F93" i="1"/>
  <c r="F76" i="1"/>
  <c r="D8" i="2"/>
  <c r="I110" i="1"/>
  <c r="J110" i="1"/>
  <c r="D108" i="1"/>
  <c r="F108" i="1"/>
  <c r="K92" i="1"/>
  <c r="K93" i="1"/>
  <c r="H94" i="1"/>
  <c r="I94" i="1"/>
  <c r="H92" i="1"/>
  <c r="I92" i="1"/>
  <c r="F92" i="1"/>
  <c r="F89" i="1"/>
  <c r="F127" i="1"/>
  <c r="D10" i="2"/>
  <c r="F97" i="1"/>
  <c r="D9" i="2"/>
  <c r="F23" i="1"/>
  <c r="B3" i="2"/>
  <c r="F28" i="1"/>
  <c r="D6" i="2"/>
  <c r="D16" i="2"/>
  <c r="D17" i="2"/>
  <c r="D18" i="2"/>
  <c r="D23" i="2"/>
</calcChain>
</file>

<file path=xl/sharedStrings.xml><?xml version="1.0" encoding="utf-8"?>
<sst xmlns="http://schemas.openxmlformats.org/spreadsheetml/2006/main" count="181" uniqueCount="134">
  <si>
    <t>BILL OF QUANTITIES</t>
  </si>
  <si>
    <t>SUMMARY OF BILLS OF QUANTITIES</t>
  </si>
  <si>
    <t>BILL No.</t>
  </si>
  <si>
    <t xml:space="preserve">DESCRIPTION </t>
  </si>
  <si>
    <t>AMOUNT</t>
  </si>
  <si>
    <t>TOTAL</t>
  </si>
  <si>
    <t>GST 8%</t>
  </si>
  <si>
    <t>GRAND TOTAL</t>
  </si>
  <si>
    <t>Item</t>
  </si>
  <si>
    <t>Description</t>
  </si>
  <si>
    <t>Unit</t>
  </si>
  <si>
    <t>QTY</t>
  </si>
  <si>
    <t xml:space="preserve"> RATE</t>
  </si>
  <si>
    <t>TOTAL AMOUNT</t>
  </si>
  <si>
    <t>Bill NO: 1  -  PRELIMINARIES</t>
  </si>
  <si>
    <t xml:space="preserve"> General Notes</t>
  </si>
  <si>
    <t>1)</t>
  </si>
  <si>
    <t>Abbreviations</t>
  </si>
  <si>
    <t>m - meter</t>
  </si>
  <si>
    <t>Nr - numbers</t>
  </si>
  <si>
    <t>m3 - cubic meter</t>
  </si>
  <si>
    <t>m2 - square meter</t>
  </si>
  <si>
    <t>t - tonnes</t>
  </si>
  <si>
    <t>md - including</t>
  </si>
  <si>
    <t>mm - millimeter</t>
  </si>
  <si>
    <t>dia - diameter</t>
  </si>
  <si>
    <t>SS - Stainless Steel</t>
  </si>
  <si>
    <t>Site Management Costs</t>
  </si>
  <si>
    <t>1.2.1</t>
  </si>
  <si>
    <t>Allow for all on and off site management cost</t>
  </si>
  <si>
    <t>including costs of foreman and assistants,</t>
  </si>
  <si>
    <t>item</t>
  </si>
  <si>
    <t>and similar.</t>
  </si>
  <si>
    <t xml:space="preserve">TOTAL OF BILL NO. 1 (PRELIMINARIES)  </t>
  </si>
  <si>
    <t>(CARRIED OVER TO THE GENERAL SUMMARY)</t>
  </si>
  <si>
    <t>g</t>
  </si>
  <si>
    <t>m</t>
  </si>
  <si>
    <t>ADDITIONS</t>
  </si>
  <si>
    <t>Bill No 01</t>
  </si>
  <si>
    <t>Bill No 02</t>
  </si>
  <si>
    <t>Bill No 03</t>
  </si>
  <si>
    <t>Bill No 04</t>
  </si>
  <si>
    <t>OMISSIONS</t>
  </si>
  <si>
    <t xml:space="preserve">  </t>
  </si>
  <si>
    <t>temporary services, hoardings</t>
  </si>
  <si>
    <t>Clean Up</t>
  </si>
  <si>
    <t>Allow for cleanup of side prior to handover</t>
  </si>
  <si>
    <t>General</t>
  </si>
  <si>
    <t>a</t>
  </si>
  <si>
    <t>Rates shall include for all fabrication works, welding, marking, drilling, for bolts including those securing steel plates, nuts, and any type of washer, riveted work, stiffeners, grouting, counter sinking and tapping for bolts or machine screws.</t>
  </si>
  <si>
    <t>b</t>
  </si>
  <si>
    <t>Rates shall include for all fabrication and erection and temporary supports and fixing in to position</t>
  </si>
  <si>
    <t>c</t>
  </si>
  <si>
    <t>Rates shall include supply and installation of to the complete condition of all members, gussets, fasteners, connections, welding and other accessories and works needed to complete the job.</t>
  </si>
  <si>
    <t>d</t>
  </si>
  <si>
    <t>Rate shall include for waterproofing and sealing through all penetrations.</t>
  </si>
  <si>
    <t>e</t>
  </si>
  <si>
    <t>Rates shall also include for applying redoxide and painting all the steel members and applying wood preservatives to timber according to specifications</t>
  </si>
  <si>
    <t>f</t>
  </si>
  <si>
    <t>All connections (beam to beam, beam to column etc.) shall be made according to the drawings and technical specifications.</t>
  </si>
  <si>
    <t>Rigid connections and hinged connections should be made as shown in the structural layouts</t>
  </si>
  <si>
    <t>h</t>
  </si>
  <si>
    <t>The contractor shall take delivery and fixing.</t>
  </si>
  <si>
    <t>MSP colorbond or equivalent roofing sheet (29" x 13')</t>
  </si>
  <si>
    <t>m²</t>
  </si>
  <si>
    <t>300 x 250mm MSP colorbond or equivalent gutter compete with fittings and accessories</t>
  </si>
  <si>
    <t>Existing roofing Removal Work</t>
  </si>
  <si>
    <t xml:space="preserve">TOTAL OF BILL NO. 3(ADDITIONS )  </t>
  </si>
  <si>
    <t xml:space="preserve">Removing of existing damaged part of roofing </t>
  </si>
  <si>
    <t>Rates shall include for: the provision, erection and removal of scaffolding, preparation, rubbing down between coats and similar work, the protection and/or masking floors, fittings and similar work, removing and replacing door and window</t>
  </si>
  <si>
    <t>All painting work shall be carried in accordance with the Specifications</t>
  </si>
  <si>
    <t>Paint system shall be approved paint from client and consultant.</t>
  </si>
  <si>
    <t>Floor Painting</t>
  </si>
  <si>
    <t>Rate Includes Rust cleaning in areas where steel plate flooring, with heavy duty paint</t>
  </si>
  <si>
    <t>2 Genset Painting</t>
  </si>
  <si>
    <t>2 Genset Silencer Painting</t>
  </si>
  <si>
    <t>IGMH GENERATOR ROOM RENOVATION</t>
  </si>
  <si>
    <t>Bill No 05</t>
  </si>
  <si>
    <t>Removing damaged steel angle and cleaning rusted steel angle that support wall</t>
  </si>
  <si>
    <t>GI - Galvanized Iron</t>
  </si>
  <si>
    <t>Removing and cleaning of rusted areas and repainting with heavy duty paint</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</si>
  <si>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</si>
  <si>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</si>
  <si>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</si>
  <si>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</si>
  <si>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Reinforced Insitu Concrete</t>
  </si>
  <si>
    <t>column stump, 250 x 250x 300mm</t>
  </si>
  <si>
    <t>m³</t>
  </si>
  <si>
    <t xml:space="preserve">   </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</si>
  <si>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</si>
  <si>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</si>
  <si>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</si>
  <si>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(c) Plywood used for forms shall be of commercial standard, moisture resistane conrete form plywood not less than 6mm thick and atleast 12mm thick.</t>
  </si>
  <si>
    <t>(d) Rates shall include for; all necessary boarding,supports, erecting, framing, temporary cambering cutting, perforations for reinforcing bars, bolts,straps,ties, hangers, pipes and removal of  formwork.</t>
  </si>
  <si>
    <t>Water Proofing</t>
  </si>
  <si>
    <t>Add an approved concrete admixture to all concrete</t>
  </si>
  <si>
    <t>l</t>
  </si>
  <si>
    <r>
      <t>Apply Rubberised bitumin water proofing paint</t>
    </r>
    <r>
      <rPr>
        <b/>
        <sz val="11"/>
        <color indexed="8"/>
        <rFont val="Times New Roman"/>
        <family val="1"/>
      </rPr>
      <t>,</t>
    </r>
    <r>
      <rPr>
        <sz val="11"/>
        <color indexed="8"/>
        <rFont val="Times New Roman"/>
        <family val="1"/>
      </rPr>
      <t xml:space="preserve"> 2 coats to all exposed concrete below ground level.</t>
    </r>
  </si>
  <si>
    <t>BILL N0:02 -Concrete Works</t>
  </si>
  <si>
    <t>TOTAL BILL No: 02 - (CONCRETE WORK)</t>
  </si>
  <si>
    <t>Metal Works</t>
  </si>
  <si>
    <t>(a) Rates shall include for: all fabrication work, welding, marking, drilling for bolts including those securing timbers, steel plates, bolts, nuts and any type of washer, riveted work, counter sinking and tapping for bolts or machine screws.</t>
  </si>
  <si>
    <t>(b) Rate shall include for all fabrication works, welding, polishing, Marking, drilling for bolts, nuts, washers, rivets, sounter sinking and the like.</t>
  </si>
  <si>
    <t>(c) The Contractor / Supplier shall take On Site measurements before commenting any fabrication works.</t>
  </si>
  <si>
    <t>(d) Any materials used shall be approved by MPL before commencing the installation works.</t>
  </si>
  <si>
    <t>(e) All the mentioned works shall be constructed in accordance to the given specifications.</t>
  </si>
  <si>
    <t>200 x 200 x 6mm thick MS base plate</t>
  </si>
  <si>
    <t>nr</t>
  </si>
  <si>
    <t xml:space="preserve">75 x 50 x 6mm stiffener </t>
  </si>
  <si>
    <t>Epoxy Anchor grout</t>
  </si>
  <si>
    <t xml:space="preserve">    </t>
  </si>
  <si>
    <t>Bill NO: 5 -  Painting Work</t>
  </si>
  <si>
    <t>Bill NO: 4 -  Roofing Work</t>
  </si>
  <si>
    <t>Bill NO: 6 - ADDITIONS</t>
  </si>
  <si>
    <t>Bill No 06</t>
  </si>
  <si>
    <t>Bill NO:7 - OMISSIONS</t>
  </si>
  <si>
    <t xml:space="preserve">TOTAL OF BILL NO. 7(OMISSIONS )  </t>
  </si>
  <si>
    <t>BILL N0:03- METAL WORKS</t>
  </si>
  <si>
    <t>10m bolts</t>
  </si>
  <si>
    <t xml:space="preserve">100X100 RHS COLUMN </t>
  </si>
  <si>
    <t>Steel frame for Silencer</t>
  </si>
  <si>
    <t xml:space="preserve">Removal of Exisitng Silencer support </t>
  </si>
  <si>
    <t>TOTAL BILL No: 03- Metal Works</t>
  </si>
  <si>
    <t>TOTAL OF BILL NO. 4  - Roofing WORK</t>
  </si>
  <si>
    <t>TOTAL OF BILL NO. 5 - Painting WORK</t>
  </si>
  <si>
    <t>75X75 ANGEL AS SUPPORT</t>
  </si>
  <si>
    <t>100X100 RHS Beam</t>
  </si>
  <si>
    <t>Silencer modification work</t>
  </si>
  <si>
    <t>Divert work of Silencer work</t>
  </si>
  <si>
    <t>Supply and Installation of roof for damaged area and new silencer area.</t>
  </si>
  <si>
    <t>2 Genset Silencer Painting in Dharumvantha hospital</t>
  </si>
  <si>
    <t xml:space="preserve"> 2 Genset Painting work in Dharumavantha hospital </t>
  </si>
  <si>
    <t>2 Exhasut Painting in Dharumvantha hospital</t>
  </si>
  <si>
    <t>Industrial Exhaust fan 2 Feet 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</si>
</sst>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_(* #,##0.0_);_(* \(#,##0.0\);_(* &quot;-&quot;?_);_(@_)"/>
    <numFmt numFmtId="166" formatCode="0.0"/>
    <numFmt numFmtId="167" formatCode="\(0\)"/>
  </numFmts>
  <fonts count="41" x14ac:knownFonts="1">
    <font>
      <sz val="10"/>
      <name val="Arial"/>
    </font>
    <font>
      <sz val="10"/>
      <name val="Arial"/>
      <family val="2"/>
    </font>
    <font>
      <sz val="8"/>
      <name val="Arial"/>
      <family val="2"/>
    </font>
    <font>
      <b/>
      <u/>
      <sz val="14"/>
      <name val="Times New Roman"/>
      <family val="1"/>
    </font>
    <font>
      <sz val="10"/>
      <name val="Times New Roman"/>
      <family val="1"/>
    </font>
    <font>
      <b/>
      <sz val="11"/>
      <name val="Times New Roman"/>
      <family val="1"/>
    </font>
    <font>
      <u/>
      <sz val="10"/>
      <name val="Times New Roman"/>
      <family val="1"/>
    </font>
    <font>
      <b/>
      <sz val="12"/>
      <name val="Times New Roman"/>
      <family val="1"/>
    </font>
    <font>
      <sz val="11"/>
      <name val="Times New Roman"/>
      <family val="1"/>
    </font>
    <font>
      <b/>
      <sz val="10"/>
      <name val="Arial"/>
      <family val="2"/>
    </font>
    <font>
      <sz val="10"/>
      <name val="Arial"/>
      <family val="2"/>
    </font>
    <font>
      <b/>
      <u/>
      <sz val="12"/>
      <name val="Arial"/>
      <family val="2"/>
    </font>
    <font>
      <b/>
      <i/>
      <sz val="10"/>
      <name val="Arial"/>
      <family val="2"/>
    </font>
    <font>
      <b/>
      <i/>
      <sz val="9"/>
      <name val="Arial"/>
      <family val="2"/>
    </font>
    <font>
      <b/>
      <i/>
      <sz val="8"/>
      <name val="Arial"/>
      <family val="2"/>
    </font>
    <font>
      <sz val="8"/>
      <name val="Times New Roman"/>
      <family val="1"/>
    </font>
    <font>
      <b/>
      <sz val="9"/>
      <name val="Times New Roman"/>
      <family val="1"/>
    </font>
    <font>
      <sz val="9"/>
      <name val="Times New Roman"/>
      <family val="1"/>
    </font>
    <font>
      <sz val="10"/>
      <name val="Arial"/>
      <family val="2"/>
    </font>
    <font>
      <i/>
      <sz val="10"/>
      <name val="Arial"/>
      <family val="2"/>
    </font>
    <font>
      <sz val="11"/>
      <color theme="1"/>
      <name val="Calibri"/>
      <family val="2"/>
      <charset val="1"/>
      <scheme val="minor"/>
    </font>
    <font>
      <b/>
      <sz val="10"/>
      <name val="Calibri"/>
      <family val="2"/>
      <scheme val="minor"/>
    </font>
    <font>
      <sz val="10"/>
      <name val="Calibri"/>
      <family val="2"/>
      <scheme val="minor"/>
    </font>
    <font>
      <sz val="10"/>
      <name val="Calibri"/>
      <family val="2"/>
    </font>
    <font>
      <b/>
      <sz val="20"/>
      <color theme="1"/>
      <name val="Calibri"/>
      <family val="2"/>
      <scheme val="minor"/>
    </font>
    <font>
      <sz val="20"/>
      <color theme="1"/>
      <name val="Calibri"/>
      <family val="2"/>
      <scheme val="minor"/>
    </font>
    <font>
      <sz val="10"/>
      <color theme="1"/>
      <name val="Times New Roman"/>
      <family val="1"/>
    </font>
    <font>
      <b/>
      <u/>
      <sz val="12"/>
      <name val="Calibri"/>
      <family val="2"/>
      <scheme val="minor"/>
    </font>
    <font>
      <b/>
      <sz val="11"/>
      <name val="Calibri"/>
      <family val="2"/>
      <scheme val="minor"/>
    </font>
    <font>
      <b/>
      <sz val="9"/>
      <name val="Calibri"/>
      <family val="2"/>
      <scheme val="minor"/>
    </font>
    <font>
      <b/>
      <sz val="10.5"/>
      <name val="Calibri"/>
      <family val="2"/>
      <scheme val="minor"/>
    </font>
    <font>
      <sz val="9"/>
      <name val="Calibri"/>
      <family val="2"/>
      <scheme val="minor"/>
    </font>
    <font>
      <b/>
      <u/>
      <sz val="11"/>
      <name val="Calibri"/>
      <family val="2"/>
      <scheme val="minor"/>
    </font>
    <font>
      <sz val="11"/>
      <name val="Calibri"/>
      <family val="2"/>
      <scheme val="minor"/>
    </font>
    <font>
      <sz val="9"/>
      <name val="Arial"/>
      <family val="2"/>
    </font>
    <font>
      <b/>
      <sz val="13"/>
      <color theme="1"/>
      <name val="Times New Roman"/>
      <family val="1"/>
    </font>
    <font>
      <sz val="11"/>
      <color rgb="FF000000"/>
      <name val="Calibri"/>
      <family val="2"/>
    </font>
    <font>
      <sz val="11"/>
      <name val="Calibri"/>
      <family val="2"/>
    </font>
    <font>
      <b/>
      <sz val="11"/>
      <color indexed="8"/>
      <name val="Times New Roman"/>
      <family val="1"/>
    </font>
    <font>
      <sz val="11"/>
      <color indexed="8"/>
      <name val="Times New Roman"/>
      <family val="1"/>
    </font>
    <font>
      <b/>
      <u/>
      <sz val="11"/>
      <name val="Calibri"/>
      <family val="2"/>
    </font>
  </fonts>
  <fills count="5">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theme="0" tint="-4.9989318521683403E-2"/>
        <bgColor indexed="64"/>
      </patternFill>
    </fill>
  </fills>
  <borders count="33">
    <border>
      <left/>
      <right/>
      <top/>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hair">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right style="thin">
        <color auto="1"/>
      </right>
      <top/>
      <bottom style="medium">
        <color indexed="64"/>
      </bottom>
      <diagonal/>
    </border>
    <border>
      <left style="thin">
        <color indexed="64"/>
      </left>
      <right style="thin">
        <color auto="1"/>
      </right>
      <top/>
      <bottom style="medium">
        <color indexed="64"/>
      </bottom>
      <diagonal/>
    </border>
    <border>
      <left style="thin">
        <color indexed="64"/>
      </left>
      <right style="medium">
        <color indexed="64"/>
      </right>
      <top/>
      <bottom style="medium">
        <color indexed="64"/>
      </bottom>
      <diagonal/>
    </border>
  </borders>
  <cellStyleXfs count="13">
    <xf numFmtId="0" fontId="0" fillId="0" borderId="0"/>
    <xf numFmtId="43" fontId="1" fillId="0" borderId="0" applyFont="0" applyFill="0" applyBorder="0" applyAlignment="0" applyProtection="0"/>
    <xf numFmtId="43" fontId="10" fillId="0" borderId="0" applyFont="0" applyFill="0" applyBorder="0" applyAlignment="0" applyProtection="0"/>
    <xf numFmtId="43" fontId="18" fillId="0" borderId="0" applyFont="0" applyFill="0" applyBorder="0" applyAlignment="0" applyProtection="0"/>
    <xf numFmtId="0" fontId="10" fillId="0" borderId="0"/>
    <xf numFmtId="0" fontId="1" fillId="0" borderId="0"/>
    <xf numFmtId="0" fontId="20"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0" fontId="9" fillId="0" borderId="0" applyFont="0" applyFill="0" applyBorder="0" applyAlignment="0" applyProtection="0"/>
  </cellStyleXfs>
  <cellXfs count="157">
    <xf numFmtId="0" fontId="0" fillId="0" borderId="0" xfId="0"/>
    <xf numFmtId="0" fontId="4" fillId="0" borderId="0" xfId="0" applyFont="1"/>
    <xf numFmtId="43" fontId="4" fillId="0" borderId="0" xfId="1" applyFont="1"/>
    <xf numFmtId="43" fontId="4" fillId="0" borderId="0" xfId="0" applyNumberFormat="1" applyFont="1"/>
    <xf numFmtId="43" fontId="4" fillId="0" borderId="1" xfId="1" applyFont="1" applyBorder="1"/>
    <xf numFmtId="0" fontId="8" fillId="0" borderId="2" xfId="0"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43" fontId="7" fillId="0" borderId="8" xfId="1" applyFont="1" applyBorder="1" applyAlignment="1">
      <alignment vertical="center"/>
    </xf>
    <xf numFmtId="0" fontId="5" fillId="0" borderId="9" xfId="0" applyFont="1" applyBorder="1"/>
    <xf numFmtId="0" fontId="5" fillId="2" borderId="10" xfId="0" applyFont="1" applyFill="1" applyBorder="1" applyAlignment="1">
      <alignment horizontal="center" vertical="center"/>
    </xf>
    <xf numFmtId="43" fontId="5" fillId="2" borderId="11" xfId="1" applyFont="1" applyFill="1" applyBorder="1" applyAlignment="1">
      <alignment horizontal="center" vertical="center"/>
    </xf>
    <xf numFmtId="0" fontId="12" fillId="0" borderId="13" xfId="0" applyFont="1" applyBorder="1" applyAlignment="1">
      <alignment horizontal="center" vertical="center"/>
    </xf>
    <xf numFmtId="0" fontId="13" fillId="0" borderId="13" xfId="0" applyFont="1" applyBorder="1" applyAlignment="1">
      <alignment horizontal="center" vertical="center"/>
    </xf>
    <xf numFmtId="0" fontId="14" fillId="0" borderId="13" xfId="0" applyFont="1" applyBorder="1" applyAlignment="1">
      <alignment horizontal="center" vertical="center" wrapText="1"/>
    </xf>
    <xf numFmtId="0" fontId="14" fillId="0" borderId="13" xfId="0" applyFont="1" applyBorder="1" applyAlignment="1">
      <alignment horizontal="center" vertical="center"/>
    </xf>
    <xf numFmtId="0" fontId="4" fillId="0" borderId="19" xfId="0" applyFont="1" applyBorder="1"/>
    <xf numFmtId="43" fontId="4" fillId="0" borderId="0" xfId="1" applyFont="1" applyBorder="1"/>
    <xf numFmtId="0" fontId="6" fillId="0" borderId="4" xfId="0" applyFont="1" applyBorder="1"/>
    <xf numFmtId="43" fontId="4" fillId="0" borderId="4" xfId="0" applyNumberFormat="1" applyFont="1" applyBorder="1"/>
    <xf numFmtId="43" fontId="4" fillId="0" borderId="5" xfId="1" applyFont="1" applyBorder="1"/>
    <xf numFmtId="0" fontId="15" fillId="0" borderId="20" xfId="0" applyFont="1" applyBorder="1"/>
    <xf numFmtId="0" fontId="16" fillId="2" borderId="11" xfId="0" applyFont="1" applyFill="1" applyBorder="1" applyAlignment="1">
      <alignment horizontal="center" vertical="center" wrapText="1"/>
    </xf>
    <xf numFmtId="0" fontId="17" fillId="0" borderId="1" xfId="0" applyFont="1" applyBorder="1" applyAlignment="1">
      <alignment horizontal="center"/>
    </xf>
    <xf numFmtId="0" fontId="17" fillId="0" borderId="1" xfId="0" applyFont="1" applyBorder="1"/>
    <xf numFmtId="0" fontId="17" fillId="0" borderId="7" xfId="0" applyFont="1" applyBorder="1"/>
    <xf numFmtId="0" fontId="17" fillId="0" borderId="21" xfId="0" applyFont="1" applyBorder="1"/>
    <xf numFmtId="0" fontId="1" fillId="0" borderId="0" xfId="0" applyFont="1"/>
    <xf numFmtId="43" fontId="2" fillId="0" borderId="14" xfId="1" applyFont="1" applyBorder="1" applyAlignment="1">
      <alignment horizontal="center"/>
    </xf>
    <xf numFmtId="0" fontId="1" fillId="0" borderId="0" xfId="0" applyFont="1" applyAlignment="1">
      <alignment wrapText="1"/>
    </xf>
    <xf numFmtId="0" fontId="19" fillId="0" borderId="0" xfId="0" applyFont="1" applyAlignment="1">
      <alignment wrapText="1"/>
    </xf>
    <xf numFmtId="0" fontId="1" fillId="0" borderId="14" xfId="1" applyNumberFormat="1" applyFont="1" applyBorder="1" applyAlignment="1">
      <alignment horizontal="center"/>
    </xf>
    <xf numFmtId="43" fontId="1" fillId="0" borderId="16" xfId="1" applyFont="1" applyBorder="1"/>
    <xf numFmtId="165" fontId="2" fillId="0" borderId="14" xfId="1" applyNumberFormat="1" applyFont="1" applyBorder="1" applyAlignment="1">
      <alignment horizontal="center"/>
    </xf>
    <xf numFmtId="43" fontId="1" fillId="0" borderId="14" xfId="1" applyFont="1" applyBorder="1"/>
    <xf numFmtId="43" fontId="2" fillId="0" borderId="0" xfId="1" applyFont="1" applyAlignment="1">
      <alignment horizontal="center"/>
    </xf>
    <xf numFmtId="43" fontId="1" fillId="0" borderId="0" xfId="1" applyFont="1"/>
    <xf numFmtId="164" fontId="1" fillId="0" borderId="0" xfId="0" applyNumberFormat="1" applyFont="1"/>
    <xf numFmtId="0" fontId="9" fillId="0" borderId="0" xfId="0" applyFont="1" applyAlignment="1">
      <alignment wrapText="1"/>
    </xf>
    <xf numFmtId="43" fontId="1" fillId="0" borderId="0" xfId="1" applyFont="1" applyFill="1" applyBorder="1"/>
    <xf numFmtId="0" fontId="22" fillId="0" borderId="24" xfId="7" applyFont="1" applyBorder="1"/>
    <xf numFmtId="0" fontId="22" fillId="0" borderId="10" xfId="7" applyFont="1" applyBorder="1"/>
    <xf numFmtId="0" fontId="22" fillId="0" borderId="19" xfId="7" applyFont="1" applyBorder="1"/>
    <xf numFmtId="0" fontId="22" fillId="0" borderId="0" xfId="7" applyFont="1"/>
    <xf numFmtId="0" fontId="22" fillId="0" borderId="3" xfId="7" applyFont="1" applyBorder="1"/>
    <xf numFmtId="0" fontId="22" fillId="0" borderId="4" xfId="7" applyFont="1" applyBorder="1"/>
    <xf numFmtId="0" fontId="22" fillId="0" borderId="20" xfId="7" applyFont="1" applyBorder="1"/>
    <xf numFmtId="0" fontId="22" fillId="0" borderId="5" xfId="7" applyFont="1" applyBorder="1"/>
    <xf numFmtId="0" fontId="22" fillId="0" borderId="6" xfId="7" applyFont="1" applyBorder="1"/>
    <xf numFmtId="43" fontId="26" fillId="0" borderId="1" xfId="1" applyFont="1" applyBorder="1"/>
    <xf numFmtId="0" fontId="22" fillId="0" borderId="0" xfId="0" applyFont="1"/>
    <xf numFmtId="0" fontId="22" fillId="0" borderId="14" xfId="1" applyNumberFormat="1" applyFont="1" applyBorder="1" applyAlignment="1">
      <alignment horizontal="center"/>
    </xf>
    <xf numFmtId="43" fontId="22" fillId="0" borderId="14" xfId="1" applyFont="1" applyBorder="1"/>
    <xf numFmtId="0" fontId="27" fillId="0" borderId="0" xfId="0" applyFont="1" applyAlignment="1">
      <alignment horizontal="left"/>
    </xf>
    <xf numFmtId="0" fontId="29" fillId="2" borderId="18" xfId="0" applyFont="1" applyFill="1" applyBorder="1" applyAlignment="1">
      <alignment horizontal="center" vertical="center"/>
    </xf>
    <xf numFmtId="0" fontId="28" fillId="2" borderId="12" xfId="0" applyFont="1" applyFill="1" applyBorder="1" applyAlignment="1">
      <alignment horizontal="center" vertical="center"/>
    </xf>
    <xf numFmtId="43" fontId="28" fillId="2" borderId="12" xfId="1" applyFont="1" applyFill="1" applyBorder="1" applyAlignment="1">
      <alignment horizontal="center" vertical="center"/>
    </xf>
    <xf numFmtId="43" fontId="30" fillId="2" borderId="12" xfId="1" applyFont="1" applyFill="1" applyBorder="1" applyAlignment="1">
      <alignment horizontal="center" vertical="center" wrapText="1"/>
    </xf>
    <xf numFmtId="0" fontId="21" fillId="3" borderId="10" xfId="0" applyFont="1" applyFill="1" applyBorder="1" applyAlignment="1">
      <alignment horizontal="left" wrapText="1"/>
    </xf>
    <xf numFmtId="0" fontId="21" fillId="3" borderId="30" xfId="0" applyFont="1" applyFill="1" applyBorder="1" applyAlignment="1">
      <alignment horizontal="left" wrapText="1"/>
    </xf>
    <xf numFmtId="0" fontId="12" fillId="4" borderId="13" xfId="0" applyFont="1" applyFill="1" applyBorder="1" applyAlignment="1">
      <alignment horizontal="center" vertical="center"/>
    </xf>
    <xf numFmtId="43" fontId="2" fillId="4" borderId="14" xfId="1" applyFont="1" applyFill="1" applyBorder="1" applyAlignment="1">
      <alignment horizontal="center"/>
    </xf>
    <xf numFmtId="0" fontId="1" fillId="4" borderId="14" xfId="1" applyNumberFormat="1" applyFont="1" applyFill="1" applyBorder="1" applyAlignment="1">
      <alignment horizontal="center"/>
    </xf>
    <xf numFmtId="43" fontId="1" fillId="4" borderId="14" xfId="1" applyFont="1" applyFill="1" applyBorder="1"/>
    <xf numFmtId="0" fontId="13" fillId="4" borderId="13" xfId="0" applyFont="1" applyFill="1" applyBorder="1" applyAlignment="1">
      <alignment horizontal="center" vertical="center"/>
    </xf>
    <xf numFmtId="43" fontId="2" fillId="4" borderId="15" xfId="1" applyFont="1" applyFill="1" applyBorder="1" applyAlignment="1">
      <alignment horizontal="center"/>
    </xf>
    <xf numFmtId="43" fontId="1" fillId="4" borderId="15" xfId="1" applyFont="1" applyFill="1" applyBorder="1"/>
    <xf numFmtId="43" fontId="1" fillId="4" borderId="16" xfId="1" applyFont="1" applyFill="1" applyBorder="1"/>
    <xf numFmtId="0" fontId="27" fillId="4" borderId="0" xfId="0" applyFont="1" applyFill="1" applyAlignment="1">
      <alignment horizontal="center"/>
    </xf>
    <xf numFmtId="43" fontId="31" fillId="0" borderId="14" xfId="1" applyFont="1" applyBorder="1" applyAlignment="1">
      <alignment horizontal="center" vertical="center"/>
    </xf>
    <xf numFmtId="0" fontId="22" fillId="0" borderId="0" xfId="0" applyFont="1" applyAlignment="1">
      <alignment vertical="top" wrapText="1"/>
    </xf>
    <xf numFmtId="43" fontId="2" fillId="0" borderId="14" xfId="1" applyFont="1" applyBorder="1" applyAlignment="1">
      <alignment horizontal="center" vertical="center"/>
    </xf>
    <xf numFmtId="0" fontId="23" fillId="0" borderId="0" xfId="7" applyFont="1"/>
    <xf numFmtId="43" fontId="31" fillId="0" borderId="16" xfId="1" applyFont="1" applyBorder="1"/>
    <xf numFmtId="43" fontId="34" fillId="0" borderId="16" xfId="1" applyFont="1" applyBorder="1"/>
    <xf numFmtId="43" fontId="35" fillId="0" borderId="8" xfId="1" applyFont="1" applyBorder="1" applyAlignment="1">
      <alignment vertical="center"/>
    </xf>
    <xf numFmtId="0" fontId="23" fillId="0" borderId="14" xfId="0" applyFont="1" applyBorder="1" applyAlignment="1">
      <alignment vertical="top" wrapText="1"/>
    </xf>
    <xf numFmtId="43" fontId="27" fillId="0" borderId="25" xfId="1" applyFont="1" applyFill="1" applyBorder="1" applyAlignment="1">
      <alignment horizontal="justify" vertical="top" wrapText="1"/>
    </xf>
    <xf numFmtId="0" fontId="36" fillId="0" borderId="0" xfId="0" applyFont="1"/>
    <xf numFmtId="0" fontId="36" fillId="0" borderId="0" xfId="0" applyFont="1" applyAlignment="1">
      <alignment wrapText="1"/>
    </xf>
    <xf numFmtId="43" fontId="1" fillId="0" borderId="16" xfId="1" applyFont="1" applyBorder="1" applyAlignment="1">
      <alignment vertical="center"/>
    </xf>
    <xf numFmtId="0" fontId="28" fillId="3" borderId="27" xfId="0" applyFont="1" applyFill="1" applyBorder="1" applyAlignment="1">
      <alignment horizontal="center" wrapText="1"/>
    </xf>
    <xf numFmtId="0" fontId="28" fillId="3" borderId="15" xfId="0" applyFont="1" applyFill="1" applyBorder="1" applyAlignment="1">
      <alignment horizontal="center" wrapText="1"/>
    </xf>
    <xf numFmtId="0" fontId="22" fillId="3" borderId="15" xfId="1" applyNumberFormat="1" applyFont="1" applyFill="1" applyBorder="1" applyAlignment="1">
      <alignment horizontal="center"/>
    </xf>
    <xf numFmtId="43" fontId="21" fillId="3" borderId="28" xfId="1" applyFont="1" applyFill="1" applyBorder="1" applyAlignment="1">
      <alignment horizontal="center"/>
    </xf>
    <xf numFmtId="167" fontId="22" fillId="0" borderId="14" xfId="1" applyNumberFormat="1" applyFont="1" applyBorder="1" applyAlignment="1">
      <alignment horizontal="right"/>
    </xf>
    <xf numFmtId="43" fontId="22" fillId="0" borderId="14" xfId="0" applyNumberFormat="1" applyFont="1" applyBorder="1" applyAlignment="1">
      <alignment horizontal="center"/>
    </xf>
    <xf numFmtId="0" fontId="28" fillId="0" borderId="14" xfId="0" applyFont="1" applyBorder="1" applyAlignment="1">
      <alignment horizontal="right" vertical="center"/>
    </xf>
    <xf numFmtId="43" fontId="32" fillId="0" borderId="0" xfId="1" applyFont="1" applyFill="1" applyBorder="1" applyAlignment="1">
      <alignment horizontal="justify" vertical="top" wrapText="1"/>
    </xf>
    <xf numFmtId="43" fontId="33" fillId="0" borderId="14" xfId="1" applyFont="1" applyFill="1" applyBorder="1" applyAlignment="1">
      <alignment horizontal="center" vertical="center"/>
    </xf>
    <xf numFmtId="43" fontId="33" fillId="0" borderId="25" xfId="12" applyNumberFormat="1" applyFont="1" applyFill="1" applyBorder="1" applyAlignment="1">
      <alignment horizontal="center" vertical="center"/>
    </xf>
    <xf numFmtId="43" fontId="33" fillId="0" borderId="14" xfId="1" applyFont="1" applyBorder="1"/>
    <xf numFmtId="43" fontId="33" fillId="0" borderId="14" xfId="1" applyFont="1" applyBorder="1" applyAlignment="1"/>
    <xf numFmtId="0" fontId="37" fillId="0" borderId="25" xfId="3" applyNumberFormat="1" applyFont="1" applyFill="1" applyBorder="1" applyAlignment="1">
      <alignment horizontal="left" vertical="top" wrapText="1"/>
    </xf>
    <xf numFmtId="0" fontId="37" fillId="0" borderId="14" xfId="3" applyNumberFormat="1" applyFont="1" applyFill="1" applyBorder="1" applyAlignment="1">
      <alignment horizontal="left" vertical="top" wrapText="1"/>
    </xf>
    <xf numFmtId="166" fontId="33" fillId="0" borderId="25" xfId="1" applyNumberFormat="1" applyFont="1" applyBorder="1" applyAlignment="1">
      <alignment horizontal="right" vertical="justify"/>
    </xf>
    <xf numFmtId="43" fontId="22" fillId="0" borderId="14" xfId="1" applyFont="1" applyBorder="1" applyAlignment="1">
      <alignment horizontal="justify" vertical="top" wrapText="1"/>
    </xf>
    <xf numFmtId="43" fontId="33" fillId="0" borderId="14" xfId="1" applyFont="1" applyBorder="1" applyAlignment="1">
      <alignment horizontal="right"/>
    </xf>
    <xf numFmtId="43" fontId="33" fillId="0" borderId="14" xfId="12" applyNumberFormat="1" applyFont="1" applyFill="1" applyBorder="1" applyAlignment="1">
      <alignment horizontal="center" vertical="center"/>
    </xf>
    <xf numFmtId="43" fontId="33" fillId="0" borderId="14" xfId="1" applyFont="1" applyBorder="1" applyAlignment="1">
      <alignment vertical="center"/>
    </xf>
    <xf numFmtId="166" fontId="28" fillId="0" borderId="25" xfId="1" quotePrefix="1" applyNumberFormat="1" applyFont="1" applyFill="1" applyBorder="1" applyAlignment="1">
      <alignment horizontal="right"/>
    </xf>
    <xf numFmtId="43" fontId="32" fillId="0" borderId="14" xfId="1" applyFont="1" applyFill="1" applyBorder="1" applyAlignment="1">
      <alignment horizontal="left" vertical="top" wrapText="1"/>
    </xf>
    <xf numFmtId="43" fontId="33" fillId="0" borderId="14" xfId="1" applyFont="1" applyFill="1" applyBorder="1" applyAlignment="1">
      <alignment horizontal="right"/>
    </xf>
    <xf numFmtId="43" fontId="33" fillId="0" borderId="26" xfId="1" applyFont="1" applyBorder="1" applyAlignment="1">
      <alignment horizontal="center"/>
    </xf>
    <xf numFmtId="167" fontId="33" fillId="0" borderId="25" xfId="1" applyNumberFormat="1" applyFont="1" applyFill="1" applyBorder="1" applyAlignment="1">
      <alignment horizontal="right" vertical="justify"/>
    </xf>
    <xf numFmtId="43" fontId="33" fillId="0" borderId="25" xfId="1" applyFont="1" applyFill="1" applyBorder="1" applyAlignment="1">
      <alignment horizontal="left" vertical="top" wrapText="1"/>
    </xf>
    <xf numFmtId="43" fontId="33" fillId="0" borderId="26" xfId="1" applyFont="1" applyBorder="1" applyAlignment="1">
      <alignment vertical="center"/>
    </xf>
    <xf numFmtId="166" fontId="28" fillId="0" borderId="25" xfId="1" applyNumberFormat="1" applyFont="1" applyFill="1" applyBorder="1" applyAlignment="1">
      <alignment horizontal="right" vertical="justify"/>
    </xf>
    <xf numFmtId="43" fontId="32" fillId="0" borderId="25" xfId="1" applyFont="1" applyFill="1" applyBorder="1" applyAlignment="1">
      <alignment horizontal="justify" vertical="top" wrapText="1"/>
    </xf>
    <xf numFmtId="43" fontId="33" fillId="0" borderId="25" xfId="1" applyFont="1" applyFill="1" applyBorder="1"/>
    <xf numFmtId="43" fontId="33" fillId="0" borderId="14" xfId="1" applyFont="1" applyBorder="1" applyAlignment="1">
      <alignment horizontal="center"/>
    </xf>
    <xf numFmtId="43" fontId="33" fillId="0" borderId="26" xfId="1" applyFont="1" applyBorder="1"/>
    <xf numFmtId="43" fontId="33" fillId="0" borderId="14" xfId="1" applyFont="1" applyFill="1" applyBorder="1" applyAlignment="1">
      <alignment horizontal="left" vertical="top" wrapText="1"/>
    </xf>
    <xf numFmtId="167" fontId="31" fillId="0" borderId="25" xfId="1" applyNumberFormat="1" applyFont="1" applyBorder="1" applyAlignment="1">
      <alignment horizontal="right" vertical="justify"/>
    </xf>
    <xf numFmtId="166" fontId="28" fillId="0" borderId="25" xfId="1" applyNumberFormat="1" applyFont="1" applyFill="1" applyBorder="1" applyAlignment="1">
      <alignment horizontal="right" vertical="center"/>
    </xf>
    <xf numFmtId="167" fontId="33" fillId="0" borderId="25" xfId="1" applyNumberFormat="1" applyFont="1" applyFill="1" applyBorder="1" applyAlignment="1">
      <alignment horizontal="right" vertical="top"/>
    </xf>
    <xf numFmtId="43" fontId="33" fillId="0" borderId="14" xfId="1" applyFont="1" applyBorder="1" applyAlignment="1">
      <alignment horizontal="center" vertical="center"/>
    </xf>
    <xf numFmtId="43" fontId="33" fillId="0" borderId="0" xfId="1" applyFont="1" applyBorder="1" applyAlignment="1">
      <alignment vertical="center"/>
    </xf>
    <xf numFmtId="43" fontId="27" fillId="0" borderId="14" xfId="1" applyFont="1" applyFill="1" applyBorder="1" applyAlignment="1">
      <alignment horizontal="centerContinuous" wrapText="1"/>
    </xf>
    <xf numFmtId="0" fontId="22" fillId="3" borderId="12" xfId="1" applyNumberFormat="1" applyFont="1" applyFill="1" applyBorder="1" applyAlignment="1">
      <alignment horizontal="center"/>
    </xf>
    <xf numFmtId="0" fontId="21" fillId="3" borderId="12" xfId="1" applyNumberFormat="1" applyFont="1" applyFill="1" applyBorder="1" applyAlignment="1">
      <alignment horizontal="left"/>
    </xf>
    <xf numFmtId="43" fontId="28" fillId="3" borderId="12" xfId="1" applyFont="1" applyFill="1" applyBorder="1" applyAlignment="1">
      <alignment horizontal="center"/>
    </xf>
    <xf numFmtId="0" fontId="40" fillId="0" borderId="14" xfId="3" applyNumberFormat="1" applyFont="1" applyFill="1" applyBorder="1" applyAlignment="1">
      <alignment horizontal="justify" vertical="top"/>
    </xf>
    <xf numFmtId="0" fontId="37" fillId="0" borderId="14" xfId="3" applyNumberFormat="1" applyFont="1" applyFill="1" applyBorder="1" applyAlignment="1">
      <alignment horizontal="justify" vertical="top"/>
    </xf>
    <xf numFmtId="43" fontId="33" fillId="0" borderId="14" xfId="1" applyFont="1" applyFill="1" applyBorder="1" applyAlignment="1">
      <alignment horizontal="justify" wrapText="1"/>
    </xf>
    <xf numFmtId="43" fontId="32" fillId="0" borderId="14" xfId="1" applyFont="1" applyFill="1" applyBorder="1" applyAlignment="1">
      <alignment vertical="top" wrapText="1"/>
    </xf>
    <xf numFmtId="0" fontId="33" fillId="0" borderId="25" xfId="0" applyFont="1" applyBorder="1" applyAlignment="1">
      <alignment horizontal="center" vertical="center"/>
    </xf>
    <xf numFmtId="167" fontId="33" fillId="0" borderId="14" xfId="1" applyNumberFormat="1" applyFont="1" applyFill="1" applyBorder="1" applyAlignment="1">
      <alignment horizontal="right" vertical="justify"/>
    </xf>
    <xf numFmtId="0" fontId="13" fillId="0" borderId="26" xfId="0" applyFont="1" applyBorder="1" applyAlignment="1">
      <alignment horizontal="center" vertical="center"/>
    </xf>
    <xf numFmtId="43" fontId="22" fillId="0" borderId="25" xfId="1" applyFont="1" applyBorder="1"/>
    <xf numFmtId="43" fontId="33" fillId="0" borderId="30" xfId="1" applyFont="1" applyFill="1" applyBorder="1" applyAlignment="1">
      <alignment horizontal="left" vertical="top" wrapText="1"/>
    </xf>
    <xf numFmtId="43" fontId="33" fillId="0" borderId="31" xfId="1" applyFont="1" applyFill="1" applyBorder="1" applyAlignment="1">
      <alignment horizontal="center" vertical="center"/>
    </xf>
    <xf numFmtId="43" fontId="33" fillId="0" borderId="31" xfId="1" applyFont="1" applyBorder="1" applyAlignment="1">
      <alignment horizontal="center" vertical="center"/>
    </xf>
    <xf numFmtId="43" fontId="33" fillId="0" borderId="31" xfId="1" applyFont="1" applyBorder="1" applyAlignment="1">
      <alignment vertical="center"/>
    </xf>
    <xf numFmtId="0" fontId="24" fillId="0" borderId="3" xfId="7" applyFont="1" applyBorder="1" applyAlignment="1">
      <alignment horizontal="center" vertical="center"/>
    </xf>
    <xf numFmtId="0" fontId="24" fillId="0" borderId="0" xfId="7" applyFont="1" applyAlignment="1">
      <alignment horizontal="center" vertical="center"/>
    </xf>
    <xf numFmtId="0" fontId="24" fillId="0" borderId="4" xfId="7" applyFont="1" applyBorder="1" applyAlignment="1">
      <alignment horizontal="center" vertical="center"/>
    </xf>
    <xf numFmtId="0" fontId="25" fillId="0" borderId="3" xfId="7" applyFont="1" applyBorder="1" applyAlignment="1">
      <alignment horizontal="center" vertical="center" wrapText="1"/>
    </xf>
    <xf numFmtId="0" fontId="25" fillId="0" borderId="0" xfId="7" applyFont="1" applyAlignment="1">
      <alignment horizontal="center" vertical="center" wrapText="1"/>
    </xf>
    <xf numFmtId="0" fontId="25" fillId="0" borderId="4" xfId="7" applyFont="1" applyBorder="1" applyAlignment="1">
      <alignment horizontal="center" vertical="center" wrapText="1"/>
    </xf>
    <xf numFmtId="0" fontId="3" fillId="0" borderId="3" xfId="0" applyFont="1" applyBorder="1" applyAlignment="1">
      <alignment horizontal="center"/>
    </xf>
    <xf numFmtId="0" fontId="3" fillId="0" borderId="0" xfId="0" applyFont="1" applyAlignment="1">
      <alignment horizontal="center"/>
    </xf>
    <xf numFmtId="0" fontId="3" fillId="0" borderId="24" xfId="0" applyFont="1" applyBorder="1" applyAlignment="1">
      <alignment horizontal="center"/>
    </xf>
    <xf numFmtId="0" fontId="3" fillId="0" borderId="10" xfId="0" applyFont="1" applyBorder="1" applyAlignment="1">
      <alignment horizontal="center"/>
    </xf>
    <xf numFmtId="43" fontId="22" fillId="3" borderId="28" xfId="1" applyFont="1" applyFill="1" applyBorder="1" applyAlignment="1">
      <alignment horizontal="center"/>
    </xf>
    <xf numFmtId="43" fontId="22" fillId="3" borderId="32" xfId="1" applyFont="1" applyFill="1" applyBorder="1" applyAlignment="1">
      <alignment horizontal="center"/>
    </xf>
    <xf numFmtId="0" fontId="11" fillId="0" borderId="22" xfId="0" applyFont="1" applyBorder="1" applyAlignment="1">
      <alignment horizontal="center"/>
    </xf>
    <xf numFmtId="0" fontId="11" fillId="0" borderId="17" xfId="0" applyFont="1" applyBorder="1" applyAlignment="1">
      <alignment horizontal="center"/>
    </xf>
    <xf numFmtId="0" fontId="11" fillId="0" borderId="23" xfId="0" applyFont="1" applyBorder="1" applyAlignment="1">
      <alignment horizontal="center"/>
    </xf>
    <xf numFmtId="0" fontId="28" fillId="3" borderId="27" xfId="0" applyFont="1" applyFill="1" applyBorder="1" applyAlignment="1">
      <alignment horizontal="center" wrapText="1"/>
    </xf>
    <xf numFmtId="0" fontId="28" fillId="3" borderId="29" xfId="0" applyFont="1" applyFill="1" applyBorder="1" applyAlignment="1">
      <alignment horizontal="center" wrapText="1"/>
    </xf>
    <xf numFmtId="0" fontId="28" fillId="3" borderId="15" xfId="0" applyFont="1" applyFill="1" applyBorder="1" applyAlignment="1">
      <alignment horizontal="center" wrapText="1"/>
    </xf>
    <xf numFmtId="0" fontId="28" fillId="3" borderId="31" xfId="0" applyFont="1" applyFill="1" applyBorder="1" applyAlignment="1">
      <alignment horizontal="center" wrapText="1"/>
    </xf>
    <xf numFmtId="0" fontId="22" fillId="3" borderId="15" xfId="1" applyNumberFormat="1" applyFont="1" applyFill="1" applyBorder="1" applyAlignment="1">
      <alignment horizontal="center"/>
    </xf>
    <xf numFmtId="0" fontId="22" fillId="3" borderId="31" xfId="1" applyNumberFormat="1" applyFont="1" applyFill="1" applyBorder="1" applyAlignment="1">
      <alignment horizontal="center"/>
    </xf>
  </cellXfs>
  <cellStyles count="13">
    <cellStyle name="Comma" xfId="1" builtinId="3"/>
    <cellStyle name="Comma 10 4" xfId="10" xr:uid="{CBEEC887-996D-40E1-809D-D8D80ADAD97F}"/>
    <cellStyle name="Comma 15" xfId="8" xr:uid="{C0556979-8ABF-4EA4-AB29-B1082183ADEC}"/>
    <cellStyle name="Comma 2" xfId="2" xr:uid="{00000000-0005-0000-0000-000001000000}"/>
    <cellStyle name="Comma 2 2" xfId="11" xr:uid="{140CA1AB-A431-43B1-971B-8E07E20FC7C0}"/>
    <cellStyle name="Comma 3" xfId="3" xr:uid="{00000000-0005-0000-0000-000002000000}"/>
    <cellStyle name="Comma_Copy of Marikil BoQ- soft copy" xfId="12" xr:uid="{364002F1-3524-46A7-89C9-5A3D6C780411}"/>
    <cellStyle name="Normal" xfId="0" builtinId="0"/>
    <cellStyle name="Normal 10 3" xfId="9" xr:uid="{6EBD214B-BF33-45EE-B636-443C872E2524}"/>
    <cellStyle name="Normal 2" xfId="4" xr:uid="{00000000-0005-0000-0000-000004000000}"/>
    <cellStyle name="Normal 3" xfId="6" xr:uid="{433CE827-9D76-410D-8175-EB9243F1907E}"/>
    <cellStyle name="Normal 4" xfId="7" xr:uid="{E132AF5B-E829-475A-A9D5-F621B7D8BCC4}"/>
    <cellStyle name="Normal 5" xfId="5" xr:uid="{5A3C46C3-AAAC-4DC6-99FF-8C82F241E21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 /><Relationship Id="rId3" Type="http://schemas.openxmlformats.org/officeDocument/2006/relationships/worksheet" Target="worksheets/sheet3.xml" /><Relationship Id="rId7"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10" Type="http://schemas.openxmlformats.org/officeDocument/2006/relationships/customXml" Target="../customXml/item3.xml" /><Relationship Id="rId4" Type="http://schemas.openxmlformats.org/officeDocument/2006/relationships/theme" Target="theme/theme1.xml" /><Relationship Id="rId9" Type="http://schemas.openxmlformats.org/officeDocument/2006/relationships/customXml" Target="../customXml/item2.xml" /></Relationships>
</file>

<file path=xl/drawings/drawing1.xml><?xml version="1.0" encoding="utf-8"?>
<xdr:wsDr xmlns:xdr="http://schemas.openxmlformats.org/drawingml/2006/spreadsheetDrawing" xmlns:a="http://schemas.openxmlformats.org/drawingml/2006/main">
  <xdr:oneCellAnchor>
    <xdr:from>
      <xdr:col>8</xdr:col>
      <xdr:colOff>137746</xdr:colOff>
      <xdr:row>18</xdr:row>
      <xdr:rowOff>32239</xdr:rowOff>
    </xdr:from>
    <xdr:ext cx="65" cy="172227"/>
    <xdr:sp macro="" textlink="">
      <xdr:nvSpPr>
        <xdr:cNvPr id="2" name="TextBox 1">
          <a:extLst>
            <a:ext uri="{FF2B5EF4-FFF2-40B4-BE49-F238E27FC236}">
              <a16:creationId xmlns:a16="http://schemas.microsoft.com/office/drawing/2014/main" id="{56E5544A-5D7A-4BEB-826C-F2317437B051}"/>
            </a:ext>
          </a:extLst>
        </xdr:cNvPr>
        <xdr:cNvSpPr txBox="1"/>
      </xdr:nvSpPr>
      <xdr:spPr>
        <a:xfrm>
          <a:off x="4967654" y="3648808"/>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GB"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M53"/>
  <sheetViews>
    <sheetView showGridLines="0" view="pageBreakPreview" zoomScale="130" zoomScaleNormal="130" zoomScaleSheetLayoutView="130" workbookViewId="0">
      <selection activeCell="A18" sqref="A18:J18"/>
    </sheetView>
  </sheetViews>
  <sheetFormatPr defaultColWidth="8.76171875" defaultRowHeight="14.25" x14ac:dyDescent="0.2"/>
  <cols>
    <col min="1" max="16384" width="8.76171875" style="45"/>
  </cols>
  <sheetData>
    <row r="1" spans="1:10" x14ac:dyDescent="0.2">
      <c r="A1" s="42"/>
      <c r="B1" s="43"/>
      <c r="C1" s="43"/>
      <c r="D1" s="43"/>
      <c r="E1" s="43"/>
      <c r="F1" s="43"/>
      <c r="G1" s="43"/>
      <c r="H1" s="43"/>
      <c r="I1" s="43"/>
      <c r="J1" s="44"/>
    </row>
    <row r="2" spans="1:10" x14ac:dyDescent="0.2">
      <c r="A2" s="46"/>
      <c r="J2" s="47"/>
    </row>
    <row r="3" spans="1:10" x14ac:dyDescent="0.2">
      <c r="A3" s="46"/>
      <c r="J3" s="47"/>
    </row>
    <row r="4" spans="1:10" x14ac:dyDescent="0.2">
      <c r="A4" s="46"/>
      <c r="J4" s="47"/>
    </row>
    <row r="5" spans="1:10" x14ac:dyDescent="0.2">
      <c r="A5" s="46"/>
      <c r="J5" s="47"/>
    </row>
    <row r="6" spans="1:10" x14ac:dyDescent="0.2">
      <c r="A6" s="46"/>
      <c r="J6" s="47"/>
    </row>
    <row r="7" spans="1:10" x14ac:dyDescent="0.2">
      <c r="A7" s="46"/>
      <c r="J7" s="47"/>
    </row>
    <row r="8" spans="1:10" x14ac:dyDescent="0.2">
      <c r="A8" s="46"/>
      <c r="J8" s="47"/>
    </row>
    <row r="9" spans="1:10" x14ac:dyDescent="0.2">
      <c r="A9" s="46"/>
      <c r="J9" s="47"/>
    </row>
    <row r="10" spans="1:10" x14ac:dyDescent="0.2">
      <c r="A10" s="46"/>
      <c r="J10" s="47"/>
    </row>
    <row r="11" spans="1:10" x14ac:dyDescent="0.2">
      <c r="A11" s="46"/>
      <c r="J11" s="47"/>
    </row>
    <row r="12" spans="1:10" x14ac:dyDescent="0.2">
      <c r="A12" s="46"/>
      <c r="J12" s="47"/>
    </row>
    <row r="13" spans="1:10" x14ac:dyDescent="0.2">
      <c r="A13" s="46"/>
      <c r="J13" s="47"/>
    </row>
    <row r="14" spans="1:10" x14ac:dyDescent="0.2">
      <c r="A14" s="46"/>
      <c r="J14" s="47"/>
    </row>
    <row r="15" spans="1:10" x14ac:dyDescent="0.2">
      <c r="A15" s="46"/>
      <c r="J15" s="47"/>
    </row>
    <row r="16" spans="1:10" ht="25.5" x14ac:dyDescent="0.2">
      <c r="A16" s="136" t="s">
        <v>0</v>
      </c>
      <c r="B16" s="137"/>
      <c r="C16" s="137"/>
      <c r="D16" s="137"/>
      <c r="E16" s="137"/>
      <c r="F16" s="137"/>
      <c r="G16" s="137"/>
      <c r="H16" s="137"/>
      <c r="I16" s="137"/>
      <c r="J16" s="138"/>
    </row>
    <row r="17" spans="1:13" ht="25.5" customHeight="1" x14ac:dyDescent="0.2">
      <c r="A17" s="139" t="s">
        <v>76</v>
      </c>
      <c r="B17" s="140"/>
      <c r="C17" s="140"/>
      <c r="D17" s="140"/>
      <c r="E17" s="140"/>
      <c r="F17" s="140"/>
      <c r="G17" s="140"/>
      <c r="H17" s="140"/>
      <c r="I17" s="140"/>
      <c r="J17" s="141"/>
    </row>
    <row r="18" spans="1:13" ht="25.5" x14ac:dyDescent="0.2">
      <c r="A18" s="139"/>
      <c r="B18" s="140"/>
      <c r="C18" s="140"/>
      <c r="D18" s="140"/>
      <c r="E18" s="140"/>
      <c r="F18" s="140"/>
      <c r="G18" s="140"/>
      <c r="H18" s="140"/>
      <c r="I18" s="140"/>
      <c r="J18" s="141"/>
    </row>
    <row r="19" spans="1:13" ht="25.5" x14ac:dyDescent="0.2">
      <c r="A19" s="139"/>
      <c r="B19" s="140"/>
      <c r="C19" s="140"/>
      <c r="D19" s="140"/>
      <c r="E19" s="140"/>
      <c r="F19" s="140"/>
      <c r="G19" s="140"/>
      <c r="H19" s="140"/>
      <c r="I19" s="140"/>
      <c r="J19" s="141"/>
      <c r="M19" s="74"/>
    </row>
    <row r="20" spans="1:13" x14ac:dyDescent="0.2">
      <c r="A20" s="46"/>
      <c r="J20" s="47"/>
    </row>
    <row r="21" spans="1:13" x14ac:dyDescent="0.2">
      <c r="A21" s="46"/>
      <c r="J21" s="47"/>
    </row>
    <row r="22" spans="1:13" x14ac:dyDescent="0.2">
      <c r="A22" s="46"/>
      <c r="J22" s="47"/>
    </row>
    <row r="23" spans="1:13" x14ac:dyDescent="0.2">
      <c r="A23" s="46"/>
      <c r="J23" s="47"/>
    </row>
    <row r="24" spans="1:13" x14ac:dyDescent="0.2">
      <c r="A24" s="46"/>
      <c r="J24" s="47"/>
    </row>
    <row r="25" spans="1:13" x14ac:dyDescent="0.2">
      <c r="A25" s="46"/>
      <c r="J25" s="47"/>
    </row>
    <row r="26" spans="1:13" x14ac:dyDescent="0.2">
      <c r="A26" s="46"/>
      <c r="J26" s="47"/>
    </row>
    <row r="27" spans="1:13" x14ac:dyDescent="0.2">
      <c r="A27" s="46"/>
      <c r="J27" s="47"/>
    </row>
    <row r="28" spans="1:13" x14ac:dyDescent="0.2">
      <c r="A28" s="46"/>
      <c r="J28" s="47"/>
    </row>
    <row r="29" spans="1:13" x14ac:dyDescent="0.2">
      <c r="A29" s="46"/>
      <c r="J29" s="47"/>
    </row>
    <row r="30" spans="1:13" x14ac:dyDescent="0.2">
      <c r="A30" s="46"/>
      <c r="J30" s="47"/>
    </row>
    <row r="31" spans="1:13" x14ac:dyDescent="0.2">
      <c r="A31" s="46"/>
      <c r="J31" s="47"/>
    </row>
    <row r="32" spans="1:13" x14ac:dyDescent="0.2">
      <c r="A32" s="46"/>
      <c r="J32" s="47"/>
    </row>
    <row r="33" spans="1:10" x14ac:dyDescent="0.2">
      <c r="A33" s="46"/>
      <c r="J33" s="47"/>
    </row>
    <row r="34" spans="1:10" x14ac:dyDescent="0.2">
      <c r="A34" s="46"/>
      <c r="J34" s="47"/>
    </row>
    <row r="35" spans="1:10" x14ac:dyDescent="0.2">
      <c r="A35" s="46"/>
      <c r="J35" s="47"/>
    </row>
    <row r="36" spans="1:10" x14ac:dyDescent="0.2">
      <c r="A36" s="46"/>
      <c r="J36" s="47"/>
    </row>
    <row r="37" spans="1:10" x14ac:dyDescent="0.2">
      <c r="A37" s="46"/>
      <c r="J37" s="47"/>
    </row>
    <row r="38" spans="1:10" x14ac:dyDescent="0.2">
      <c r="A38" s="46"/>
      <c r="J38" s="47"/>
    </row>
    <row r="39" spans="1:10" x14ac:dyDescent="0.2">
      <c r="A39" s="46"/>
      <c r="J39" s="47"/>
    </row>
    <row r="40" spans="1:10" x14ac:dyDescent="0.2">
      <c r="A40" s="46"/>
      <c r="J40" s="47"/>
    </row>
    <row r="41" spans="1:10" x14ac:dyDescent="0.2">
      <c r="A41" s="46"/>
      <c r="J41" s="47"/>
    </row>
    <row r="42" spans="1:10" x14ac:dyDescent="0.2">
      <c r="A42" s="46"/>
      <c r="J42" s="47"/>
    </row>
    <row r="43" spans="1:10" x14ac:dyDescent="0.2">
      <c r="A43" s="46"/>
      <c r="J43" s="47"/>
    </row>
    <row r="44" spans="1:10" x14ac:dyDescent="0.2">
      <c r="A44" s="46"/>
      <c r="J44" s="47"/>
    </row>
    <row r="45" spans="1:10" x14ac:dyDescent="0.2">
      <c r="A45" s="46"/>
      <c r="J45" s="47"/>
    </row>
    <row r="46" spans="1:10" x14ac:dyDescent="0.2">
      <c r="A46" s="46"/>
      <c r="J46" s="47"/>
    </row>
    <row r="47" spans="1:10" x14ac:dyDescent="0.2">
      <c r="A47" s="46"/>
      <c r="J47" s="47"/>
    </row>
    <row r="48" spans="1:10" x14ac:dyDescent="0.2">
      <c r="A48" s="46"/>
      <c r="J48" s="47"/>
    </row>
    <row r="49" spans="1:10" x14ac:dyDescent="0.2">
      <c r="A49" s="46"/>
      <c r="J49" s="47"/>
    </row>
    <row r="50" spans="1:10" x14ac:dyDescent="0.2">
      <c r="A50" s="46"/>
      <c r="J50" s="47"/>
    </row>
    <row r="51" spans="1:10" x14ac:dyDescent="0.2">
      <c r="A51" s="46"/>
      <c r="J51" s="47"/>
    </row>
    <row r="52" spans="1:10" x14ac:dyDescent="0.2">
      <c r="A52" s="46"/>
      <c r="J52" s="47"/>
    </row>
    <row r="53" spans="1:10" ht="15" thickBot="1" x14ac:dyDescent="0.25">
      <c r="A53" s="48"/>
      <c r="B53" s="49"/>
      <c r="C53" s="49"/>
      <c r="D53" s="49"/>
      <c r="E53" s="49"/>
      <c r="F53" s="49"/>
      <c r="G53" s="49"/>
      <c r="H53" s="49"/>
      <c r="I53" s="49"/>
      <c r="J53" s="50"/>
    </row>
  </sheetData>
  <mergeCells count="4">
    <mergeCell ref="A16:J16"/>
    <mergeCell ref="A17:J17"/>
    <mergeCell ref="A18:J18"/>
    <mergeCell ref="A19:J19"/>
  </mergeCells>
  <printOptions horizontalCentere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FF0000"/>
  </sheetPr>
  <dimension ref="B1:H23"/>
  <sheetViews>
    <sheetView view="pageLayout" zoomScaleNormal="130" workbookViewId="0">
      <selection activeCell="G22" sqref="G22"/>
    </sheetView>
  </sheetViews>
  <sheetFormatPr defaultColWidth="9.3046875" defaultRowHeight="13.5" x14ac:dyDescent="0.15"/>
  <cols>
    <col min="1" max="1" width="0.671875" style="1" customWidth="1"/>
    <col min="2" max="2" width="5.2578125" style="1" customWidth="1"/>
    <col min="3" max="3" width="57.71484375" style="1" customWidth="1"/>
    <col min="4" max="4" width="17.6640625" style="2" customWidth="1"/>
    <col min="5" max="5" width="4.3125" style="1" customWidth="1"/>
    <col min="6" max="6" width="17.125" style="2" customWidth="1"/>
    <col min="7" max="7" width="17.2578125" style="2" customWidth="1"/>
    <col min="8" max="8" width="12.67578125" style="2" bestFit="1" customWidth="1"/>
    <col min="9" max="16384" width="9.3046875" style="1"/>
  </cols>
  <sheetData>
    <row r="1" spans="2:5" ht="14.25" thickBot="1" x14ac:dyDescent="0.2"/>
    <row r="2" spans="2:5" ht="18" customHeight="1" x14ac:dyDescent="0.2">
      <c r="B2" s="144" t="s">
        <v>1</v>
      </c>
      <c r="C2" s="145"/>
      <c r="D2" s="145"/>
      <c r="E2" s="18"/>
    </row>
    <row r="3" spans="2:5" ht="17.45" customHeight="1" x14ac:dyDescent="0.2">
      <c r="B3" s="142" t="str">
        <f>cover!A17</f>
        <v>IGMH GENERATOR ROOM RENOVATION</v>
      </c>
      <c r="C3" s="143"/>
      <c r="D3" s="143"/>
      <c r="E3" s="7"/>
    </row>
    <row r="4" spans="2:5" ht="13.15" customHeight="1" thickBot="1" x14ac:dyDescent="0.2">
      <c r="B4" s="6"/>
      <c r="D4" s="19"/>
      <c r="E4" s="7"/>
    </row>
    <row r="5" spans="2:5" ht="21" customHeight="1" x14ac:dyDescent="0.15">
      <c r="B5" s="24" t="s">
        <v>2</v>
      </c>
      <c r="C5" s="12" t="s">
        <v>3</v>
      </c>
      <c r="D5" s="13" t="s">
        <v>4</v>
      </c>
      <c r="E5" s="7"/>
    </row>
    <row r="6" spans="2:5" ht="13.15" customHeight="1" x14ac:dyDescent="0.15">
      <c r="B6" s="25">
        <v>1</v>
      </c>
      <c r="C6" s="5" t="str">
        <f>BOQ!B3</f>
        <v>Bill NO: 1  -  PRELIMINARIES</v>
      </c>
      <c r="D6" s="4">
        <f>BOQ!F28</f>
        <v>0</v>
      </c>
      <c r="E6" s="20"/>
    </row>
    <row r="7" spans="2:5" ht="13.15" customHeight="1" x14ac:dyDescent="0.15">
      <c r="B7" s="25">
        <v>2</v>
      </c>
      <c r="C7" s="5" t="str">
        <f>BOQ!B29</f>
        <v>BILL N0:02 -Concrete Works</v>
      </c>
      <c r="D7" s="51">
        <f>BOQ!F53</f>
        <v>0</v>
      </c>
      <c r="E7" s="7"/>
    </row>
    <row r="8" spans="2:5" ht="13.15" customHeight="1" x14ac:dyDescent="0.15">
      <c r="B8" s="25">
        <v>3</v>
      </c>
      <c r="C8" s="5" t="str">
        <f>BOQ!B54</f>
        <v>BILL N0:03- METAL WORKS</v>
      </c>
      <c r="D8" s="51">
        <f>BOQ!F76</f>
        <v>0</v>
      </c>
      <c r="E8" s="7"/>
    </row>
    <row r="9" spans="2:5" ht="13.9" customHeight="1" x14ac:dyDescent="0.15">
      <c r="B9" s="25">
        <v>4</v>
      </c>
      <c r="C9" s="5" t="str">
        <f>BOQ!B77</f>
        <v>Bill NO: 4 -  Roofing Work</v>
      </c>
      <c r="D9" s="4">
        <f>BOQ!F97</f>
        <v>0</v>
      </c>
      <c r="E9" s="7"/>
    </row>
    <row r="10" spans="2:5" ht="14.45" customHeight="1" x14ac:dyDescent="0.15">
      <c r="B10" s="25">
        <v>5</v>
      </c>
      <c r="C10" s="5" t="str">
        <f>BOQ!B98</f>
        <v>Bill NO: 5 -  Painting Work</v>
      </c>
      <c r="D10" s="51">
        <f>BOQ!F127</f>
        <v>0</v>
      </c>
      <c r="E10" s="7"/>
    </row>
    <row r="11" spans="2:5" x14ac:dyDescent="0.15">
      <c r="B11" s="25"/>
      <c r="C11" s="5" t="str">
        <f>BOQ!B128</f>
        <v>Bill NO: 6 - ADDITIONS</v>
      </c>
      <c r="D11" s="4">
        <f>BOQ!F138</f>
        <v>0</v>
      </c>
      <c r="E11" s="7"/>
    </row>
    <row r="12" spans="2:5" x14ac:dyDescent="0.15">
      <c r="B12" s="25"/>
      <c r="C12" s="5" t="str">
        <f>BOQ!B139</f>
        <v>Bill NO:7 - OMISSIONS</v>
      </c>
      <c r="D12" s="4"/>
      <c r="E12" s="7"/>
    </row>
    <row r="13" spans="2:5" x14ac:dyDescent="0.15">
      <c r="B13" s="25"/>
      <c r="C13" s="5"/>
      <c r="D13" s="4"/>
      <c r="E13" s="7"/>
    </row>
    <row r="14" spans="2:5" x14ac:dyDescent="0.15">
      <c r="B14" s="25"/>
      <c r="C14" s="5"/>
      <c r="D14" s="4"/>
      <c r="E14" s="7"/>
    </row>
    <row r="15" spans="2:5" ht="14.25" thickBot="1" x14ac:dyDescent="0.2">
      <c r="B15" s="26"/>
      <c r="C15" s="5"/>
      <c r="D15" s="4"/>
      <c r="E15" s="7"/>
    </row>
    <row r="16" spans="2:5" ht="15.75" thickTop="1" thickBot="1" x14ac:dyDescent="0.2">
      <c r="B16" s="27"/>
      <c r="C16" s="11" t="s">
        <v>5</v>
      </c>
      <c r="D16" s="10">
        <f>SUM(D6:D15)</f>
        <v>0</v>
      </c>
      <c r="E16" s="7"/>
    </row>
    <row r="17" spans="2:5" ht="15.75" thickTop="1" thickBot="1" x14ac:dyDescent="0.2">
      <c r="B17" s="28"/>
      <c r="C17" s="11" t="s">
        <v>6</v>
      </c>
      <c r="D17" s="10">
        <f>D16*8%</f>
        <v>0</v>
      </c>
      <c r="E17" s="21"/>
    </row>
    <row r="18" spans="2:5" ht="18" thickTop="1" thickBot="1" x14ac:dyDescent="0.2">
      <c r="B18" s="28"/>
      <c r="C18" s="11" t="s">
        <v>7</v>
      </c>
      <c r="D18" s="77">
        <f>SUM(D16:D17)</f>
        <v>0</v>
      </c>
      <c r="E18" s="21"/>
    </row>
    <row r="19" spans="2:5" ht="15" thickTop="1" thickBot="1" x14ac:dyDescent="0.2">
      <c r="B19" s="23"/>
      <c r="C19" s="8"/>
      <c r="D19" s="22"/>
      <c r="E19" s="9"/>
    </row>
    <row r="21" spans="2:5" x14ac:dyDescent="0.15">
      <c r="E21" s="3"/>
    </row>
    <row r="22" spans="2:5" ht="17.25" customHeight="1" x14ac:dyDescent="0.15"/>
    <row r="23" spans="2:5" ht="17.25" customHeight="1" x14ac:dyDescent="0.15">
      <c r="D23" s="2">
        <f>D18-70000</f>
        <v>-70000</v>
      </c>
    </row>
  </sheetData>
  <mergeCells count="2">
    <mergeCell ref="B3:D3"/>
    <mergeCell ref="B2:D2"/>
  </mergeCells>
  <phoneticPr fontId="2" type="noConversion"/>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0000"/>
    <pageSetUpPr fitToPage="1"/>
  </sheetPr>
  <dimension ref="A1:L147"/>
  <sheetViews>
    <sheetView tabSelected="1" view="pageBreakPreview" topLeftCell="A3" zoomScale="25" zoomScaleNormal="85" zoomScaleSheetLayoutView="25" zoomScalePageLayoutView="82" workbookViewId="0">
      <selection activeCell="E51" sqref="E51"/>
    </sheetView>
  </sheetViews>
  <sheetFormatPr defaultColWidth="9.3046875" defaultRowHeight="12.75" x14ac:dyDescent="0.15"/>
  <cols>
    <col min="1" max="1" width="5.66015625" style="29" customWidth="1"/>
    <col min="2" max="2" width="78.6171875" style="29" customWidth="1"/>
    <col min="3" max="3" width="6.7421875" style="37" bestFit="1" customWidth="1"/>
    <col min="4" max="4" width="9.84375" style="38" customWidth="1"/>
    <col min="5" max="6" width="12.40625" style="38" customWidth="1"/>
    <col min="7" max="7" width="11.59375" style="29" bestFit="1" customWidth="1"/>
    <col min="8" max="8" width="11.73046875" style="29" bestFit="1" customWidth="1"/>
    <col min="9" max="9" width="12.26953125" style="29" customWidth="1"/>
    <col min="10" max="10" width="9.70703125" style="29" customWidth="1"/>
    <col min="11" max="11" width="13.88671875" style="29" customWidth="1"/>
    <col min="12" max="12" width="10.515625" style="29" bestFit="1" customWidth="1"/>
    <col min="13" max="16384" width="9.3046875" style="29"/>
  </cols>
  <sheetData>
    <row r="1" spans="1:8" ht="15" thickBot="1" x14ac:dyDescent="0.2">
      <c r="A1" s="148"/>
      <c r="B1" s="149"/>
      <c r="C1" s="149"/>
      <c r="D1" s="149"/>
      <c r="E1" s="149"/>
      <c r="F1" s="150"/>
    </row>
    <row r="2" spans="1:8" ht="27.4" customHeight="1" thickBot="1" x14ac:dyDescent="0.25">
      <c r="A2" s="56" t="s">
        <v>8</v>
      </c>
      <c r="B2" s="57" t="s">
        <v>9</v>
      </c>
      <c r="C2" s="58" t="s">
        <v>10</v>
      </c>
      <c r="D2" s="58" t="s">
        <v>11</v>
      </c>
      <c r="E2" s="59" t="s">
        <v>12</v>
      </c>
      <c r="F2" s="59" t="s">
        <v>13</v>
      </c>
    </row>
    <row r="3" spans="1:8" ht="15" x14ac:dyDescent="0.2">
      <c r="A3" s="66">
        <v>1</v>
      </c>
      <c r="B3" s="70" t="s">
        <v>14</v>
      </c>
      <c r="C3" s="67"/>
      <c r="D3" s="64"/>
      <c r="E3" s="68"/>
      <c r="F3" s="69"/>
    </row>
    <row r="4" spans="1:8" ht="14.25" x14ac:dyDescent="0.2">
      <c r="A4" s="14">
        <v>1.1000000000000001</v>
      </c>
      <c r="B4" s="52" t="s">
        <v>15</v>
      </c>
      <c r="C4" s="35"/>
      <c r="D4" s="33"/>
      <c r="E4" s="36"/>
      <c r="F4" s="34"/>
    </row>
    <row r="5" spans="1:8" ht="14.25" x14ac:dyDescent="0.2">
      <c r="A5" s="14" t="s">
        <v>16</v>
      </c>
      <c r="B5" s="52" t="s">
        <v>17</v>
      </c>
      <c r="C5" s="35"/>
      <c r="D5" s="33"/>
      <c r="E5" s="36"/>
      <c r="F5" s="34"/>
    </row>
    <row r="6" spans="1:8" ht="14.25" x14ac:dyDescent="0.2">
      <c r="A6" s="14"/>
      <c r="B6" s="52" t="s">
        <v>18</v>
      </c>
      <c r="C6" s="35"/>
      <c r="D6" s="33"/>
      <c r="E6" s="36"/>
      <c r="F6" s="34"/>
    </row>
    <row r="7" spans="1:8" ht="14.25" x14ac:dyDescent="0.2">
      <c r="A7" s="14"/>
      <c r="B7" s="52" t="s">
        <v>19</v>
      </c>
      <c r="C7" s="35"/>
      <c r="D7" s="33"/>
      <c r="E7" s="36"/>
      <c r="F7" s="34"/>
    </row>
    <row r="8" spans="1:8" ht="14.25" x14ac:dyDescent="0.2">
      <c r="A8" s="14"/>
      <c r="B8" s="52" t="s">
        <v>20</v>
      </c>
      <c r="C8" s="35"/>
      <c r="D8" s="33"/>
      <c r="E8" s="36"/>
      <c r="F8" s="34"/>
    </row>
    <row r="9" spans="1:8" ht="14.25" x14ac:dyDescent="0.2">
      <c r="A9" s="14"/>
      <c r="B9" s="52" t="s">
        <v>21</v>
      </c>
      <c r="C9" s="35"/>
      <c r="D9" s="33"/>
      <c r="E9" s="36"/>
      <c r="F9" s="34"/>
    </row>
    <row r="10" spans="1:8" ht="14.25" x14ac:dyDescent="0.2">
      <c r="A10" s="14"/>
      <c r="B10" s="52" t="s">
        <v>43</v>
      </c>
      <c r="C10" s="35"/>
      <c r="D10" s="33"/>
      <c r="E10" s="36"/>
      <c r="F10" s="34"/>
    </row>
    <row r="11" spans="1:8" ht="14.25" x14ac:dyDescent="0.2">
      <c r="A11" s="14"/>
      <c r="B11" s="52" t="s">
        <v>22</v>
      </c>
      <c r="C11" s="35"/>
      <c r="D11" s="33"/>
      <c r="E11" s="36"/>
      <c r="F11" s="34"/>
    </row>
    <row r="12" spans="1:8" ht="14.25" x14ac:dyDescent="0.2">
      <c r="A12" s="14"/>
      <c r="B12" s="52" t="s">
        <v>23</v>
      </c>
      <c r="C12" s="35"/>
      <c r="D12" s="33"/>
      <c r="E12" s="36"/>
      <c r="F12" s="34"/>
    </row>
    <row r="13" spans="1:8" ht="14.25" x14ac:dyDescent="0.2">
      <c r="A13" s="14"/>
      <c r="B13" s="52" t="s">
        <v>24</v>
      </c>
      <c r="C13" s="35"/>
      <c r="D13" s="33"/>
      <c r="E13" s="36"/>
      <c r="F13" s="34"/>
    </row>
    <row r="14" spans="1:8" ht="14.25" x14ac:dyDescent="0.2">
      <c r="A14" s="14"/>
      <c r="B14" s="52" t="s">
        <v>25</v>
      </c>
      <c r="C14" s="35"/>
      <c r="D14" s="33"/>
      <c r="E14" s="36"/>
      <c r="F14" s="34"/>
    </row>
    <row r="15" spans="1:8" ht="14.25" x14ac:dyDescent="0.2">
      <c r="A15" s="14"/>
      <c r="B15" s="52" t="s">
        <v>26</v>
      </c>
      <c r="C15" s="30"/>
      <c r="D15" s="33"/>
      <c r="E15" s="36"/>
      <c r="F15" s="34"/>
    </row>
    <row r="16" spans="1:8" ht="14.25" x14ac:dyDescent="0.2">
      <c r="A16" s="14"/>
      <c r="B16" s="52" t="s">
        <v>79</v>
      </c>
      <c r="C16" s="30"/>
      <c r="D16" s="33"/>
      <c r="E16" s="36"/>
      <c r="F16" s="34"/>
      <c r="H16" s="39"/>
    </row>
    <row r="17" spans="1:7" ht="15" x14ac:dyDescent="0.2">
      <c r="A17" s="14">
        <v>1.2</v>
      </c>
      <c r="B17" s="55" t="s">
        <v>27</v>
      </c>
      <c r="C17" s="30"/>
      <c r="D17" s="33"/>
      <c r="E17" s="36"/>
      <c r="F17" s="34"/>
    </row>
    <row r="18" spans="1:7" ht="15" x14ac:dyDescent="0.2">
      <c r="A18" s="14" t="s">
        <v>28</v>
      </c>
      <c r="B18" s="52" t="s">
        <v>29</v>
      </c>
      <c r="C18" s="30"/>
      <c r="D18" s="33"/>
      <c r="E18" s="108"/>
      <c r="F18" s="108"/>
    </row>
    <row r="19" spans="1:7" ht="15" x14ac:dyDescent="0.2">
      <c r="A19" s="14"/>
      <c r="B19" s="52" t="s">
        <v>30</v>
      </c>
      <c r="C19" s="30" t="s">
        <v>31</v>
      </c>
      <c r="D19" s="53">
        <v>1</v>
      </c>
      <c r="E19" s="108"/>
      <c r="F19" s="108">
        <f t="shared" ref="F19:F22" si="0">E19*D19</f>
        <v>0</v>
      </c>
    </row>
    <row r="20" spans="1:7" ht="15" x14ac:dyDescent="0.2">
      <c r="A20" s="15"/>
      <c r="B20" s="52" t="s">
        <v>44</v>
      </c>
      <c r="C20" s="30"/>
      <c r="D20" s="33"/>
      <c r="E20" s="108"/>
      <c r="F20" s="108">
        <f t="shared" si="0"/>
        <v>0</v>
      </c>
      <c r="G20" s="39"/>
    </row>
    <row r="21" spans="1:7" ht="15" x14ac:dyDescent="0.2">
      <c r="A21" s="15"/>
      <c r="B21" s="52" t="s">
        <v>32</v>
      </c>
      <c r="C21" s="30"/>
      <c r="D21" s="33"/>
      <c r="E21" s="108"/>
      <c r="F21" s="108">
        <f t="shared" si="0"/>
        <v>0</v>
      </c>
    </row>
    <row r="22" spans="1:7" ht="15" x14ac:dyDescent="0.2">
      <c r="A22" s="15">
        <v>1.3</v>
      </c>
      <c r="B22" s="55" t="s">
        <v>45</v>
      </c>
      <c r="C22" s="30"/>
      <c r="D22" s="33"/>
      <c r="E22" s="108"/>
      <c r="F22" s="108">
        <f t="shared" si="0"/>
        <v>0</v>
      </c>
    </row>
    <row r="23" spans="1:7" ht="15" x14ac:dyDescent="0.2">
      <c r="A23" s="15"/>
      <c r="B23" s="52" t="s">
        <v>46</v>
      </c>
      <c r="C23" s="30" t="s">
        <v>31</v>
      </c>
      <c r="D23" s="33">
        <v>1</v>
      </c>
      <c r="E23" s="108"/>
      <c r="F23" s="108">
        <f>E23*D23</f>
        <v>0</v>
      </c>
    </row>
    <row r="24" spans="1:7" ht="15" x14ac:dyDescent="0.2">
      <c r="A24" s="15"/>
      <c r="B24" s="52"/>
      <c r="C24" s="30"/>
      <c r="D24" s="53"/>
      <c r="E24" s="108"/>
      <c r="F24" s="108"/>
    </row>
    <row r="25" spans="1:7" ht="15" x14ac:dyDescent="0.2">
      <c r="A25" s="130">
        <v>1.4</v>
      </c>
      <c r="B25" s="55" t="s">
        <v>121</v>
      </c>
      <c r="C25" s="30" t="s">
        <v>31</v>
      </c>
      <c r="D25" s="53">
        <v>1</v>
      </c>
      <c r="E25" s="108"/>
      <c r="F25" s="108">
        <f>E25</f>
        <v>0</v>
      </c>
    </row>
    <row r="26" spans="1:7" ht="15" x14ac:dyDescent="0.2">
      <c r="A26" s="130"/>
      <c r="B26" s="52"/>
      <c r="C26" s="30"/>
      <c r="D26" s="53"/>
      <c r="E26" s="108"/>
      <c r="F26" s="108"/>
    </row>
    <row r="27" spans="1:7" ht="15" thickBot="1" x14ac:dyDescent="0.25">
      <c r="A27" s="130"/>
      <c r="B27" s="52"/>
      <c r="C27" s="30"/>
      <c r="D27" s="53"/>
      <c r="E27" s="54"/>
      <c r="F27" s="131"/>
    </row>
    <row r="28" spans="1:7" ht="17.45" customHeight="1" thickBot="1" x14ac:dyDescent="0.25">
      <c r="A28" s="121"/>
      <c r="B28" s="122" t="s">
        <v>33</v>
      </c>
      <c r="C28" s="121"/>
      <c r="D28" s="121"/>
      <c r="E28" s="121"/>
      <c r="F28" s="123">
        <f>SUM(F17:F26)</f>
        <v>0</v>
      </c>
    </row>
    <row r="29" spans="1:7" ht="13.9" customHeight="1" x14ac:dyDescent="0.2">
      <c r="A29" s="66">
        <v>2</v>
      </c>
      <c r="B29" s="70" t="s">
        <v>98</v>
      </c>
      <c r="C29" s="63"/>
      <c r="D29" s="64"/>
      <c r="E29" s="65"/>
      <c r="F29" s="69"/>
    </row>
    <row r="30" spans="1:7" ht="13.9" customHeight="1" x14ac:dyDescent="0.2">
      <c r="A30" s="87"/>
      <c r="B30" s="120"/>
      <c r="C30" s="88"/>
      <c r="D30" s="88"/>
      <c r="E30" s="88"/>
      <c r="F30" s="88"/>
    </row>
    <row r="31" spans="1:7" ht="13.9" customHeight="1" x14ac:dyDescent="0.2">
      <c r="A31" s="89">
        <v>2.1</v>
      </c>
      <c r="B31" s="90" t="s">
        <v>81</v>
      </c>
      <c r="C31" s="91"/>
      <c r="D31" s="92"/>
      <c r="E31" s="93"/>
      <c r="F31" s="93"/>
    </row>
    <row r="32" spans="1:7" ht="13.9" customHeight="1" x14ac:dyDescent="0.2">
      <c r="A32" s="94"/>
      <c r="B32" s="90" t="s">
        <v>47</v>
      </c>
      <c r="C32" s="94"/>
      <c r="D32" s="94"/>
      <c r="E32" s="94"/>
      <c r="F32" s="94"/>
    </row>
    <row r="33" spans="1:6" ht="13.9" customHeight="1" x14ac:dyDescent="0.2">
      <c r="A33" s="93"/>
      <c r="B33" s="95" t="s">
        <v>82</v>
      </c>
      <c r="C33" s="93"/>
      <c r="D33" s="93"/>
      <c r="E33" s="93"/>
      <c r="F33" s="93"/>
    </row>
    <row r="34" spans="1:6" ht="13.9" customHeight="1" x14ac:dyDescent="0.2">
      <c r="A34" s="93"/>
      <c r="B34" s="95" t="s">
        <v>83</v>
      </c>
      <c r="C34" s="93"/>
      <c r="D34" s="93"/>
      <c r="E34" s="93"/>
      <c r="F34" s="93"/>
    </row>
    <row r="35" spans="1:6" ht="13.9" customHeight="1" x14ac:dyDescent="0.2">
      <c r="A35" s="93"/>
      <c r="B35" s="96" t="s">
        <v>84</v>
      </c>
      <c r="C35" s="93"/>
      <c r="D35" s="93"/>
      <c r="E35" s="93"/>
      <c r="F35" s="93"/>
    </row>
    <row r="36" spans="1:6" ht="13.9" customHeight="1" x14ac:dyDescent="0.2">
      <c r="A36" s="97"/>
      <c r="B36" s="98"/>
      <c r="C36" s="99"/>
      <c r="D36" s="100"/>
      <c r="E36" s="101"/>
      <c r="F36" s="101"/>
    </row>
    <row r="37" spans="1:6" ht="13.9" customHeight="1" x14ac:dyDescent="0.2">
      <c r="A37" s="102">
        <v>2.2000000000000002</v>
      </c>
      <c r="B37" s="103" t="s">
        <v>85</v>
      </c>
      <c r="C37" s="104"/>
      <c r="D37" s="100"/>
      <c r="E37" s="105"/>
      <c r="F37" s="105"/>
    </row>
    <row r="38" spans="1:6" ht="13.9" customHeight="1" x14ac:dyDescent="0.15">
      <c r="A38" s="106">
        <v>1</v>
      </c>
      <c r="B38" s="107" t="s">
        <v>86</v>
      </c>
      <c r="C38" s="91" t="s">
        <v>87</v>
      </c>
      <c r="D38" s="100">
        <v>0.04</v>
      </c>
      <c r="E38" s="108"/>
      <c r="F38" s="101">
        <f>E38*D38</f>
        <v>0</v>
      </c>
    </row>
    <row r="39" spans="1:6" ht="13.9" customHeight="1" x14ac:dyDescent="0.15">
      <c r="A39" s="106" t="s">
        <v>88</v>
      </c>
      <c r="B39" s="107"/>
      <c r="C39" s="91"/>
      <c r="D39" s="100"/>
      <c r="E39" s="108"/>
      <c r="F39" s="101"/>
    </row>
    <row r="40" spans="1:6" ht="13.9" customHeight="1" x14ac:dyDescent="0.2">
      <c r="A40" s="109">
        <v>2.2999999999999998</v>
      </c>
      <c r="B40" s="110" t="s">
        <v>89</v>
      </c>
      <c r="C40" s="93"/>
      <c r="D40" s="93"/>
      <c r="E40" s="93"/>
      <c r="F40" s="93"/>
    </row>
    <row r="41" spans="1:6" ht="13.9" customHeight="1" x14ac:dyDescent="0.2">
      <c r="A41" s="111"/>
      <c r="B41" s="110" t="s">
        <v>47</v>
      </c>
      <c r="C41" s="99"/>
      <c r="D41" s="112"/>
      <c r="E41" s="113"/>
      <c r="F41" s="113"/>
    </row>
    <row r="42" spans="1:6" ht="13.9" customHeight="1" x14ac:dyDescent="0.2">
      <c r="A42" s="111"/>
      <c r="B42" s="107" t="s">
        <v>90</v>
      </c>
      <c r="C42" s="99"/>
      <c r="D42" s="112"/>
      <c r="E42" s="113"/>
      <c r="F42" s="113"/>
    </row>
    <row r="43" spans="1:6" ht="13.9" customHeight="1" x14ac:dyDescent="0.2">
      <c r="A43" s="111"/>
      <c r="B43" s="107" t="s">
        <v>91</v>
      </c>
      <c r="C43" s="99"/>
      <c r="D43" s="112"/>
      <c r="E43" s="113"/>
      <c r="F43" s="113"/>
    </row>
    <row r="44" spans="1:6" ht="13.9" customHeight="1" x14ac:dyDescent="0.2">
      <c r="A44" s="111"/>
      <c r="B44" s="114" t="s">
        <v>92</v>
      </c>
      <c r="C44" s="99"/>
      <c r="D44" s="112"/>
      <c r="E44" s="113"/>
      <c r="F44" s="113"/>
    </row>
    <row r="45" spans="1:6" ht="13.9" customHeight="1" x14ac:dyDescent="0.2">
      <c r="A45" s="111"/>
      <c r="B45" s="114" t="s">
        <v>93</v>
      </c>
      <c r="C45" s="99"/>
      <c r="D45" s="112"/>
      <c r="E45" s="113"/>
      <c r="F45" s="113"/>
    </row>
    <row r="46" spans="1:6" ht="13.9" customHeight="1" x14ac:dyDescent="0.2">
      <c r="A46" s="115"/>
      <c r="B46" s="98"/>
      <c r="C46" s="99"/>
      <c r="D46" s="112"/>
      <c r="E46" s="113"/>
      <c r="F46" s="113"/>
    </row>
    <row r="47" spans="1:6" ht="13.9" customHeight="1" x14ac:dyDescent="0.2">
      <c r="A47" s="106">
        <v>1</v>
      </c>
      <c r="B47" s="107" t="s">
        <v>86</v>
      </c>
      <c r="C47" s="91" t="s">
        <v>64</v>
      </c>
      <c r="D47" s="100">
        <v>0.6</v>
      </c>
      <c r="E47" s="113"/>
      <c r="F47" s="113">
        <f>E47*D47</f>
        <v>0</v>
      </c>
    </row>
    <row r="48" spans="1:6" ht="13.9" customHeight="1" x14ac:dyDescent="0.2">
      <c r="A48" s="106"/>
      <c r="B48" s="107"/>
      <c r="C48" s="91"/>
      <c r="D48" s="100"/>
      <c r="E48" s="113"/>
      <c r="F48" s="113"/>
    </row>
    <row r="49" spans="1:7" ht="13.9" customHeight="1" x14ac:dyDescent="0.2">
      <c r="A49" s="116">
        <v>2.5</v>
      </c>
      <c r="B49" s="110" t="s">
        <v>94</v>
      </c>
      <c r="C49" s="104"/>
      <c r="D49" s="112"/>
      <c r="E49" s="113"/>
      <c r="F49" s="113"/>
    </row>
    <row r="50" spans="1:7" ht="13.9" customHeight="1" x14ac:dyDescent="0.15">
      <c r="A50" s="117">
        <v>1</v>
      </c>
      <c r="B50" s="107" t="s">
        <v>97</v>
      </c>
      <c r="C50" s="91" t="s">
        <v>64</v>
      </c>
      <c r="D50" s="118">
        <f>D47</f>
        <v>0.6</v>
      </c>
      <c r="E50" s="108"/>
      <c r="F50" s="108">
        <f>E50*D50</f>
        <v>0</v>
      </c>
    </row>
    <row r="51" spans="1:7" ht="13.9" customHeight="1" x14ac:dyDescent="0.15">
      <c r="A51" s="117">
        <v>2</v>
      </c>
      <c r="B51" s="107" t="s">
        <v>95</v>
      </c>
      <c r="C51" s="91" t="s">
        <v>96</v>
      </c>
      <c r="D51" s="118">
        <v>5</v>
      </c>
      <c r="E51" s="108"/>
      <c r="F51" s="108">
        <f>E51*D51</f>
        <v>0</v>
      </c>
    </row>
    <row r="52" spans="1:7" ht="13.9" customHeight="1" thickBot="1" x14ac:dyDescent="0.2">
      <c r="A52" s="117"/>
      <c r="B52" s="132"/>
      <c r="C52" s="133"/>
      <c r="D52" s="134"/>
      <c r="E52" s="135"/>
      <c r="F52" s="119"/>
    </row>
    <row r="53" spans="1:7" ht="13.9" customHeight="1" thickBot="1" x14ac:dyDescent="0.25">
      <c r="A53" s="121"/>
      <c r="B53" s="122" t="s">
        <v>99</v>
      </c>
      <c r="C53" s="121"/>
      <c r="D53" s="121"/>
      <c r="E53" s="121"/>
      <c r="F53" s="123">
        <f>SUM(F37:F52)</f>
        <v>0</v>
      </c>
    </row>
    <row r="54" spans="1:7" ht="13.9" customHeight="1" x14ac:dyDescent="0.2">
      <c r="A54" s="66"/>
      <c r="B54" s="70" t="s">
        <v>117</v>
      </c>
      <c r="C54" s="63"/>
      <c r="D54" s="64"/>
      <c r="E54" s="65"/>
      <c r="F54" s="69"/>
    </row>
    <row r="55" spans="1:7" ht="13.9" customHeight="1" x14ac:dyDescent="0.15">
      <c r="A55" s="129"/>
      <c r="B55" s="90" t="s">
        <v>100</v>
      </c>
      <c r="C55" s="91"/>
      <c r="D55" s="101"/>
      <c r="E55" s="101"/>
      <c r="F55" s="101"/>
    </row>
    <row r="56" spans="1:7" ht="13.9" customHeight="1" x14ac:dyDescent="0.15">
      <c r="A56" s="89">
        <v>3.1</v>
      </c>
      <c r="B56" s="124" t="s">
        <v>47</v>
      </c>
      <c r="C56" s="91"/>
      <c r="D56" s="101"/>
      <c r="E56" s="101"/>
      <c r="F56" s="101"/>
    </row>
    <row r="57" spans="1:7" ht="13.9" customHeight="1" x14ac:dyDescent="0.2">
      <c r="A57" s="106"/>
      <c r="B57" s="125" t="s">
        <v>101</v>
      </c>
      <c r="C57" s="91"/>
      <c r="D57" s="101"/>
      <c r="E57" s="101"/>
      <c r="F57" s="101"/>
    </row>
    <row r="58" spans="1:7" ht="13.9" customHeight="1" x14ac:dyDescent="0.2">
      <c r="A58" s="106"/>
      <c r="B58" s="125" t="s">
        <v>102</v>
      </c>
      <c r="C58" s="91"/>
      <c r="D58" s="101"/>
      <c r="E58" s="101"/>
      <c r="F58" s="101"/>
    </row>
    <row r="59" spans="1:7" ht="13.9" customHeight="1" x14ac:dyDescent="0.2">
      <c r="A59" s="106"/>
      <c r="B59" s="125" t="s">
        <v>103</v>
      </c>
      <c r="C59" s="91"/>
      <c r="D59" s="101"/>
      <c r="E59" s="101"/>
      <c r="F59" s="101"/>
    </row>
    <row r="60" spans="1:7" ht="13.9" customHeight="1" x14ac:dyDescent="0.15">
      <c r="A60" s="106"/>
      <c r="B60" s="125" t="s">
        <v>104</v>
      </c>
      <c r="C60" s="91"/>
      <c r="D60" s="101"/>
      <c r="E60" s="101"/>
      <c r="F60" s="101"/>
    </row>
    <row r="61" spans="1:7" ht="13.9" customHeight="1" x14ac:dyDescent="0.15">
      <c r="A61" s="106"/>
      <c r="B61" s="125" t="s">
        <v>105</v>
      </c>
      <c r="C61" s="91"/>
      <c r="D61" s="101"/>
      <c r="E61" s="101"/>
      <c r="F61" s="101"/>
    </row>
    <row r="62" spans="1:7" ht="13.9" customHeight="1" x14ac:dyDescent="0.2">
      <c r="A62" s="106"/>
      <c r="B62" s="126"/>
      <c r="C62" s="91"/>
      <c r="D62" s="101"/>
      <c r="E62" s="101"/>
      <c r="F62" s="101"/>
    </row>
    <row r="63" spans="1:7" ht="13.9" customHeight="1" x14ac:dyDescent="0.15">
      <c r="A63" s="109">
        <v>3.2</v>
      </c>
      <c r="B63" s="127" t="s">
        <v>120</v>
      </c>
      <c r="C63" s="91"/>
      <c r="D63" s="101"/>
      <c r="E63" s="101"/>
      <c r="F63" s="101"/>
    </row>
    <row r="64" spans="1:7" ht="13.9" customHeight="1" x14ac:dyDescent="0.15">
      <c r="A64" s="106">
        <v>1</v>
      </c>
      <c r="B64" s="126" t="s">
        <v>119</v>
      </c>
      <c r="C64" s="91" t="s">
        <v>36</v>
      </c>
      <c r="D64" s="101">
        <v>28</v>
      </c>
      <c r="E64" s="101"/>
      <c r="F64" s="101">
        <f>E64*D64</f>
        <v>0</v>
      </c>
      <c r="G64" s="29">
        <f>7+7+5.5+5.5+1.5+1.5</f>
        <v>28</v>
      </c>
    </row>
    <row r="65" spans="1:10" ht="13.9" customHeight="1" x14ac:dyDescent="0.15">
      <c r="A65" s="106">
        <v>2</v>
      </c>
      <c r="B65" s="126" t="s">
        <v>106</v>
      </c>
      <c r="C65" s="91" t="s">
        <v>107</v>
      </c>
      <c r="D65" s="101">
        <v>2</v>
      </c>
      <c r="E65" s="101"/>
      <c r="F65" s="101">
        <f t="shared" ref="F65:F69" si="1">E65*D65</f>
        <v>0</v>
      </c>
    </row>
    <row r="66" spans="1:10" ht="13.9" customHeight="1" x14ac:dyDescent="0.15">
      <c r="A66" s="106">
        <v>4</v>
      </c>
      <c r="B66" s="126" t="s">
        <v>108</v>
      </c>
      <c r="C66" s="91" t="s">
        <v>107</v>
      </c>
      <c r="D66" s="101">
        <f>D65*4</f>
        <v>8</v>
      </c>
      <c r="E66" s="101"/>
      <c r="F66" s="101">
        <f t="shared" si="1"/>
        <v>0</v>
      </c>
    </row>
    <row r="67" spans="1:10" ht="13.9" customHeight="1" x14ac:dyDescent="0.15">
      <c r="A67" s="106">
        <v>5</v>
      </c>
      <c r="B67" s="126" t="s">
        <v>118</v>
      </c>
      <c r="C67" s="91" t="s">
        <v>107</v>
      </c>
      <c r="D67" s="101">
        <f>D66</f>
        <v>8</v>
      </c>
      <c r="E67" s="101"/>
      <c r="F67" s="101">
        <f t="shared" si="1"/>
        <v>0</v>
      </c>
    </row>
    <row r="68" spans="1:10" ht="13.9" customHeight="1" x14ac:dyDescent="0.15">
      <c r="A68" s="106">
        <v>6</v>
      </c>
      <c r="B68" s="126" t="s">
        <v>109</v>
      </c>
      <c r="C68" s="128" t="s">
        <v>31</v>
      </c>
      <c r="D68" s="101">
        <v>1</v>
      </c>
      <c r="E68" s="101"/>
      <c r="F68" s="101">
        <f t="shared" si="1"/>
        <v>0</v>
      </c>
    </row>
    <row r="69" spans="1:10" ht="13.9" customHeight="1" x14ac:dyDescent="0.15">
      <c r="A69" s="106">
        <v>7</v>
      </c>
      <c r="B69" s="126" t="s">
        <v>126</v>
      </c>
      <c r="C69" s="91" t="s">
        <v>36</v>
      </c>
      <c r="D69" s="101">
        <v>6.4</v>
      </c>
      <c r="E69" s="101"/>
      <c r="F69" s="101">
        <f t="shared" si="1"/>
        <v>0</v>
      </c>
      <c r="G69" s="29">
        <f>1.6+1.6+0.8+0.8+0.8+0.8</f>
        <v>6.3999999999999995</v>
      </c>
    </row>
    <row r="70" spans="1:10" ht="13.9" customHeight="1" x14ac:dyDescent="0.15">
      <c r="A70" s="106">
        <v>8</v>
      </c>
      <c r="B70" s="126" t="s">
        <v>125</v>
      </c>
      <c r="C70" s="91" t="s">
        <v>36</v>
      </c>
      <c r="D70" s="101">
        <f>H70+J70</f>
        <v>31.6</v>
      </c>
      <c r="E70" s="101"/>
      <c r="F70" s="101">
        <f>E70*D70</f>
        <v>0</v>
      </c>
      <c r="G70" s="29">
        <f>1.7+1.7+1.7+1.7</f>
        <v>6.8</v>
      </c>
      <c r="H70" s="29">
        <f>G70*2</f>
        <v>13.6</v>
      </c>
      <c r="I70" s="29">
        <f>1.8*5</f>
        <v>9</v>
      </c>
      <c r="J70" s="29">
        <f>I70*2</f>
        <v>18</v>
      </c>
    </row>
    <row r="71" spans="1:10" ht="13.9" customHeight="1" x14ac:dyDescent="0.2">
      <c r="A71" s="106"/>
      <c r="B71" s="126"/>
      <c r="C71" s="128"/>
      <c r="D71" s="101"/>
      <c r="E71" s="101"/>
      <c r="F71" s="101"/>
    </row>
    <row r="72" spans="1:10" ht="13.9" customHeight="1" x14ac:dyDescent="0.15">
      <c r="A72" s="109">
        <v>3.2</v>
      </c>
      <c r="B72" s="127" t="s">
        <v>127</v>
      </c>
      <c r="C72" s="91"/>
      <c r="D72" s="101"/>
      <c r="E72" s="101"/>
      <c r="F72" s="101"/>
    </row>
    <row r="73" spans="1:10" ht="13.9" customHeight="1" x14ac:dyDescent="0.15">
      <c r="A73" s="106">
        <v>1</v>
      </c>
      <c r="B73" s="126" t="s">
        <v>128</v>
      </c>
      <c r="C73" s="91" t="s">
        <v>31</v>
      </c>
      <c r="D73" s="101">
        <v>1</v>
      </c>
      <c r="E73" s="101"/>
      <c r="F73" s="101">
        <f>E73</f>
        <v>0</v>
      </c>
    </row>
    <row r="74" spans="1:10" ht="13.9" customHeight="1" x14ac:dyDescent="0.2">
      <c r="A74" s="106"/>
      <c r="B74" s="126"/>
      <c r="C74" s="91"/>
      <c r="D74" s="101"/>
      <c r="E74" s="101"/>
      <c r="F74" s="101"/>
    </row>
    <row r="75" spans="1:10" ht="13.9" customHeight="1" thickBot="1" x14ac:dyDescent="0.25">
      <c r="A75" s="106"/>
      <c r="B75" s="126"/>
      <c r="C75" s="91"/>
      <c r="D75" s="101"/>
      <c r="E75" s="101"/>
      <c r="F75" s="101"/>
    </row>
    <row r="76" spans="1:10" ht="13.9" customHeight="1" thickBot="1" x14ac:dyDescent="0.25">
      <c r="A76" s="121"/>
      <c r="B76" s="122" t="s">
        <v>122</v>
      </c>
      <c r="C76" s="121"/>
      <c r="D76" s="121"/>
      <c r="E76" s="121"/>
      <c r="F76" s="123">
        <f>SUM(F62:F75)</f>
        <v>0</v>
      </c>
    </row>
    <row r="77" spans="1:10" s="31" customFormat="1" ht="15" x14ac:dyDescent="0.2">
      <c r="A77" s="62">
        <v>4</v>
      </c>
      <c r="B77" s="70" t="s">
        <v>112</v>
      </c>
      <c r="C77" s="63"/>
      <c r="D77" s="64"/>
      <c r="E77" s="65"/>
      <c r="F77" s="34"/>
      <c r="G77" s="29"/>
      <c r="H77" s="29"/>
      <c r="I77" s="29"/>
    </row>
    <row r="78" spans="1:10" s="31" customFormat="1" ht="15" x14ac:dyDescent="0.2">
      <c r="A78" s="15">
        <v>4.0999999999999996</v>
      </c>
      <c r="B78" s="55" t="s">
        <v>47</v>
      </c>
      <c r="C78" s="30"/>
      <c r="D78" s="33"/>
      <c r="E78" s="36"/>
      <c r="F78" s="34"/>
      <c r="G78" s="29"/>
      <c r="H78" s="29">
        <f>1501/6</f>
        <v>250.16666666666666</v>
      </c>
      <c r="I78" s="29"/>
    </row>
    <row r="79" spans="1:10" s="31" customFormat="1" ht="37.5" x14ac:dyDescent="0.2">
      <c r="A79" s="15" t="s">
        <v>48</v>
      </c>
      <c r="B79" s="72" t="s">
        <v>49</v>
      </c>
      <c r="C79" s="30"/>
      <c r="D79" s="33"/>
      <c r="E79" s="36"/>
      <c r="F79" s="34"/>
      <c r="I79" s="29"/>
    </row>
    <row r="80" spans="1:10" s="31" customFormat="1" ht="14.25" x14ac:dyDescent="0.15">
      <c r="A80" s="15" t="s">
        <v>50</v>
      </c>
      <c r="B80" s="72" t="s">
        <v>51</v>
      </c>
      <c r="C80" s="30"/>
      <c r="D80" s="33"/>
      <c r="E80" s="36"/>
      <c r="F80" s="34"/>
      <c r="I80" s="29"/>
    </row>
    <row r="81" spans="1:11" s="31" customFormat="1" ht="25.5" x14ac:dyDescent="0.2">
      <c r="A81" s="15" t="s">
        <v>52</v>
      </c>
      <c r="B81" s="72" t="s">
        <v>53</v>
      </c>
      <c r="C81" s="30"/>
      <c r="D81" s="33"/>
      <c r="E81" s="36"/>
      <c r="F81" s="34"/>
      <c r="I81" s="29"/>
    </row>
    <row r="82" spans="1:11" s="31" customFormat="1" ht="15" thickBot="1" x14ac:dyDescent="0.2">
      <c r="A82" s="15" t="s">
        <v>54</v>
      </c>
      <c r="B82" s="72" t="s">
        <v>55</v>
      </c>
      <c r="C82" s="30"/>
      <c r="D82" s="33"/>
      <c r="E82" s="36"/>
      <c r="F82" s="34"/>
      <c r="I82" s="29"/>
    </row>
    <row r="83" spans="1:11" s="31" customFormat="1" ht="25.5" x14ac:dyDescent="0.2">
      <c r="A83" s="15" t="s">
        <v>56</v>
      </c>
      <c r="B83" s="72" t="s">
        <v>57</v>
      </c>
      <c r="C83" s="30"/>
      <c r="D83" s="33"/>
      <c r="E83" s="36"/>
      <c r="F83" s="34"/>
      <c r="I83" s="29"/>
    </row>
    <row r="84" spans="1:11" s="31" customFormat="1" ht="25.5" x14ac:dyDescent="0.2">
      <c r="A84" s="15" t="s">
        <v>58</v>
      </c>
      <c r="B84" s="72" t="s">
        <v>59</v>
      </c>
      <c r="C84" s="30"/>
      <c r="D84" s="33"/>
      <c r="E84" s="36"/>
      <c r="F84" s="34"/>
      <c r="I84" s="29"/>
    </row>
    <row r="85" spans="1:11" s="31" customFormat="1" ht="14.25" x14ac:dyDescent="0.15">
      <c r="A85" s="15" t="s">
        <v>35</v>
      </c>
      <c r="B85" s="72" t="s">
        <v>60</v>
      </c>
      <c r="C85" s="30"/>
      <c r="D85" s="33"/>
      <c r="E85" s="36"/>
      <c r="F85" s="34"/>
      <c r="I85" s="29"/>
    </row>
    <row r="86" spans="1:11" s="31" customFormat="1" ht="14.25" x14ac:dyDescent="0.15">
      <c r="A86" s="15" t="s">
        <v>61</v>
      </c>
      <c r="B86" s="72" t="s">
        <v>62</v>
      </c>
      <c r="C86" s="30"/>
      <c r="D86" s="33"/>
      <c r="E86" s="36"/>
      <c r="F86" s="34"/>
      <c r="I86" s="29"/>
    </row>
    <row r="87" spans="1:11" s="31" customFormat="1" ht="14.25" x14ac:dyDescent="0.15">
      <c r="A87" s="15"/>
      <c r="B87" s="72"/>
      <c r="C87" s="30"/>
      <c r="D87" s="33"/>
      <c r="E87" s="36"/>
      <c r="F87" s="34"/>
      <c r="I87" s="29"/>
    </row>
    <row r="88" spans="1:11" s="31" customFormat="1" ht="15" x14ac:dyDescent="0.15">
      <c r="A88" s="15">
        <v>4.2</v>
      </c>
      <c r="B88" s="79" t="s">
        <v>66</v>
      </c>
      <c r="C88" s="30"/>
      <c r="D88" s="33"/>
      <c r="E88" s="36"/>
      <c r="F88" s="34"/>
      <c r="I88" s="29"/>
    </row>
    <row r="89" spans="1:11" s="31" customFormat="1" ht="15" x14ac:dyDescent="0.2">
      <c r="A89" s="15" t="s">
        <v>48</v>
      </c>
      <c r="B89" s="80" t="s">
        <v>68</v>
      </c>
      <c r="C89" s="30" t="s">
        <v>31</v>
      </c>
      <c r="D89" s="33">
        <v>1</v>
      </c>
      <c r="E89" s="36"/>
      <c r="F89" s="34">
        <f>E89</f>
        <v>0</v>
      </c>
      <c r="I89" s="29"/>
    </row>
    <row r="90" spans="1:11" s="31" customFormat="1" ht="14.25" x14ac:dyDescent="0.15">
      <c r="A90" s="15"/>
      <c r="B90" s="72"/>
      <c r="C90" s="30"/>
      <c r="D90" s="33"/>
      <c r="E90" s="36"/>
      <c r="F90" s="34"/>
      <c r="I90" s="29"/>
    </row>
    <row r="91" spans="1:11" s="31" customFormat="1" ht="15" x14ac:dyDescent="0.15">
      <c r="A91" s="15">
        <v>4.3</v>
      </c>
      <c r="B91" s="79" t="s">
        <v>129</v>
      </c>
      <c r="C91" s="30"/>
      <c r="D91" s="33"/>
      <c r="E91" s="36"/>
      <c r="F91" s="34"/>
      <c r="I91" s="29"/>
    </row>
    <row r="92" spans="1:11" s="31" customFormat="1" ht="14.25" x14ac:dyDescent="0.15">
      <c r="A92" s="15" t="s">
        <v>48</v>
      </c>
      <c r="B92" s="72" t="s">
        <v>63</v>
      </c>
      <c r="C92" s="30" t="s">
        <v>64</v>
      </c>
      <c r="D92" s="33">
        <v>50</v>
      </c>
      <c r="E92" s="36"/>
      <c r="F92" s="34">
        <f t="shared" ref="F92:F93" si="2">E92*D92</f>
        <v>0</v>
      </c>
      <c r="G92" s="31">
        <f>50*10.7639</f>
        <v>538.19499999999994</v>
      </c>
      <c r="H92" s="31">
        <f>45+25</f>
        <v>70</v>
      </c>
      <c r="I92" s="29">
        <f>H92*2</f>
        <v>140</v>
      </c>
      <c r="K92" s="31">
        <f>111*24</f>
        <v>2664</v>
      </c>
    </row>
    <row r="93" spans="1:11" s="31" customFormat="1" ht="14.25" x14ac:dyDescent="0.15">
      <c r="A93" s="15" t="s">
        <v>50</v>
      </c>
      <c r="B93" s="72" t="s">
        <v>65</v>
      </c>
      <c r="C93" s="30" t="s">
        <v>36</v>
      </c>
      <c r="D93" s="33">
        <v>30</v>
      </c>
      <c r="E93" s="36"/>
      <c r="F93" s="34">
        <f t="shared" si="2"/>
        <v>0</v>
      </c>
      <c r="I93" s="29"/>
      <c r="K93" s="31">
        <f>K92/10.7639</f>
        <v>247.49393807077362</v>
      </c>
    </row>
    <row r="94" spans="1:11" s="31" customFormat="1" ht="15" x14ac:dyDescent="0.2">
      <c r="A94" s="17"/>
      <c r="B94" s="81"/>
      <c r="C94" s="73"/>
      <c r="D94" s="71"/>
      <c r="E94" s="71"/>
      <c r="F94" s="82"/>
      <c r="H94" s="31">
        <f>45+25</f>
        <v>70</v>
      </c>
      <c r="I94" s="29">
        <f>H94*2</f>
        <v>140</v>
      </c>
    </row>
    <row r="95" spans="1:11" s="31" customFormat="1" ht="14.25" x14ac:dyDescent="0.15">
      <c r="A95" s="17"/>
      <c r="B95" s="78"/>
      <c r="C95" s="73"/>
      <c r="D95" s="71"/>
      <c r="E95" s="71"/>
      <c r="F95" s="75"/>
      <c r="I95" s="41"/>
    </row>
    <row r="96" spans="1:11" s="40" customFormat="1" ht="15" thickBot="1" x14ac:dyDescent="0.2">
      <c r="A96" s="17"/>
      <c r="B96" s="72"/>
      <c r="C96" s="73"/>
      <c r="D96" s="71"/>
      <c r="E96" s="71"/>
      <c r="F96" s="76"/>
      <c r="I96" s="31"/>
    </row>
    <row r="97" spans="1:12" s="31" customFormat="1" ht="12.4" customHeight="1" x14ac:dyDescent="0.2">
      <c r="A97" s="83"/>
      <c r="B97" s="60" t="s">
        <v>123</v>
      </c>
      <c r="C97" s="84"/>
      <c r="D97" s="84"/>
      <c r="E97" s="85"/>
      <c r="F97" s="86">
        <f>SUM(F87:F96)</f>
        <v>0</v>
      </c>
      <c r="L97" s="40"/>
    </row>
    <row r="98" spans="1:12" s="40" customFormat="1" ht="15" x14ac:dyDescent="0.2">
      <c r="A98" s="62">
        <v>5</v>
      </c>
      <c r="B98" s="70" t="s">
        <v>111</v>
      </c>
      <c r="C98" s="63"/>
      <c r="D98" s="64"/>
      <c r="E98" s="65"/>
      <c r="F98" s="34"/>
      <c r="I98" s="31"/>
    </row>
    <row r="99" spans="1:12" s="40" customFormat="1" ht="15" x14ac:dyDescent="0.2">
      <c r="A99" s="15">
        <v>5.0999999999999996</v>
      </c>
      <c r="B99" s="55" t="s">
        <v>47</v>
      </c>
      <c r="C99" s="30"/>
      <c r="D99" s="33"/>
      <c r="E99" s="36"/>
      <c r="F99" s="34"/>
      <c r="I99" s="31"/>
    </row>
    <row r="100" spans="1:12" s="40" customFormat="1" ht="37.5" x14ac:dyDescent="0.2">
      <c r="A100" s="15" t="s">
        <v>48</v>
      </c>
      <c r="B100" s="72" t="s">
        <v>69</v>
      </c>
      <c r="C100" s="30"/>
      <c r="D100" s="33"/>
      <c r="E100" s="36"/>
      <c r="F100" s="34"/>
      <c r="I100" s="31"/>
    </row>
    <row r="101" spans="1:12" s="40" customFormat="1" ht="14.25" x14ac:dyDescent="0.15">
      <c r="A101" s="15" t="s">
        <v>50</v>
      </c>
      <c r="B101" s="72" t="s">
        <v>70</v>
      </c>
      <c r="C101" s="30"/>
      <c r="D101" s="33"/>
      <c r="E101" s="36"/>
      <c r="F101" s="34"/>
      <c r="I101" s="31"/>
    </row>
    <row r="102" spans="1:12" s="40" customFormat="1" ht="14.25" x14ac:dyDescent="0.15">
      <c r="A102" s="15" t="s">
        <v>52</v>
      </c>
      <c r="B102" s="72" t="s">
        <v>71</v>
      </c>
      <c r="C102" s="30"/>
      <c r="D102" s="33"/>
      <c r="E102" s="36"/>
      <c r="F102" s="34"/>
      <c r="I102" s="31"/>
    </row>
    <row r="103" spans="1:12" s="40" customFormat="1" ht="14.25" x14ac:dyDescent="0.15">
      <c r="A103" s="15"/>
      <c r="B103" s="72"/>
      <c r="C103" s="30"/>
      <c r="D103" s="33"/>
      <c r="E103" s="36"/>
      <c r="F103" s="34"/>
      <c r="I103" s="31"/>
    </row>
    <row r="104" spans="1:12" s="40" customFormat="1" ht="15" x14ac:dyDescent="0.15">
      <c r="A104" s="15">
        <v>5.2</v>
      </c>
      <c r="B104" s="79" t="s">
        <v>72</v>
      </c>
      <c r="C104" s="30"/>
      <c r="D104" s="33"/>
      <c r="E104" s="36"/>
      <c r="F104" s="34"/>
      <c r="I104" s="31"/>
    </row>
    <row r="105" spans="1:12" s="40" customFormat="1" ht="15" x14ac:dyDescent="0.2">
      <c r="A105" s="15" t="s">
        <v>48</v>
      </c>
      <c r="B105" s="80" t="s">
        <v>73</v>
      </c>
      <c r="C105" s="30" t="s">
        <v>64</v>
      </c>
      <c r="D105" s="33">
        <v>169</v>
      </c>
      <c r="E105" s="36"/>
      <c r="F105" s="34">
        <f>E105*D105</f>
        <v>0</v>
      </c>
      <c r="H105" s="31">
        <f>76*24</f>
        <v>1824</v>
      </c>
      <c r="I105" s="31">
        <f>H105/10.7639</f>
        <v>169.45530894935851</v>
      </c>
    </row>
    <row r="106" spans="1:12" s="40" customFormat="1" ht="14.25" x14ac:dyDescent="0.15">
      <c r="A106" s="15"/>
      <c r="B106" s="72"/>
      <c r="C106" s="30"/>
      <c r="D106" s="33"/>
      <c r="E106" s="36"/>
      <c r="F106" s="34"/>
      <c r="I106" s="31"/>
    </row>
    <row r="107" spans="1:12" s="40" customFormat="1" ht="15" x14ac:dyDescent="0.15">
      <c r="A107" s="15">
        <v>5.3</v>
      </c>
      <c r="B107" s="79" t="s">
        <v>74</v>
      </c>
      <c r="C107" s="30"/>
      <c r="D107" s="33"/>
      <c r="E107" s="36"/>
      <c r="F107" s="34"/>
      <c r="I107" s="31"/>
    </row>
    <row r="108" spans="1:12" s="40" customFormat="1" ht="15" x14ac:dyDescent="0.15">
      <c r="A108" s="15" t="s">
        <v>48</v>
      </c>
      <c r="B108" s="81" t="s">
        <v>80</v>
      </c>
      <c r="C108" s="30" t="s">
        <v>64</v>
      </c>
      <c r="D108" s="33">
        <f>J110</f>
        <v>127.2</v>
      </c>
      <c r="E108" s="36"/>
      <c r="F108" s="34">
        <f>E108*D108</f>
        <v>0</v>
      </c>
      <c r="H108" s="40">
        <f>2.6*3</f>
        <v>7.8000000000000007</v>
      </c>
      <c r="I108" s="31">
        <f>H108*2</f>
        <v>15.600000000000001</v>
      </c>
    </row>
    <row r="109" spans="1:12" s="40" customFormat="1" ht="14.25" x14ac:dyDescent="0.15">
      <c r="A109" s="15"/>
      <c r="B109" s="72"/>
      <c r="C109" s="30"/>
      <c r="D109" s="33"/>
      <c r="E109" s="36"/>
      <c r="F109" s="34"/>
      <c r="H109" s="40">
        <f>8*3</f>
        <v>24</v>
      </c>
      <c r="I109" s="31">
        <f>H109*2</f>
        <v>48</v>
      </c>
    </row>
    <row r="110" spans="1:12" s="40" customFormat="1" ht="15" x14ac:dyDescent="0.15">
      <c r="A110" s="15">
        <v>5.4</v>
      </c>
      <c r="B110" s="79" t="s">
        <v>75</v>
      </c>
      <c r="C110" s="30"/>
      <c r="D110" s="33"/>
      <c r="E110" s="36"/>
      <c r="F110" s="34"/>
      <c r="I110" s="31">
        <f>SUM(I108:I109)</f>
        <v>63.6</v>
      </c>
      <c r="J110" s="40">
        <f>I110*2</f>
        <v>127.2</v>
      </c>
    </row>
    <row r="111" spans="1:12" s="40" customFormat="1" ht="15" x14ac:dyDescent="0.15">
      <c r="A111" s="15" t="s">
        <v>48</v>
      </c>
      <c r="B111" s="81" t="s">
        <v>80</v>
      </c>
      <c r="C111" s="30" t="s">
        <v>31</v>
      </c>
      <c r="D111" s="33">
        <v>2</v>
      </c>
      <c r="E111" s="36"/>
      <c r="F111" s="34">
        <f>E111*D111</f>
        <v>0</v>
      </c>
      <c r="I111" s="31"/>
    </row>
    <row r="112" spans="1:12" s="40" customFormat="1" ht="14.25" x14ac:dyDescent="0.15">
      <c r="A112" s="15"/>
      <c r="B112" s="72"/>
      <c r="C112" s="30"/>
      <c r="D112" s="33"/>
      <c r="E112" s="36"/>
      <c r="F112" s="34"/>
      <c r="I112" s="31"/>
    </row>
    <row r="113" spans="1:9" s="40" customFormat="1" ht="15" x14ac:dyDescent="0.15">
      <c r="A113" s="15">
        <v>5.5</v>
      </c>
      <c r="B113" s="79" t="s">
        <v>131</v>
      </c>
      <c r="C113" s="30"/>
      <c r="D113" s="33"/>
      <c r="E113" s="36"/>
      <c r="F113" s="34"/>
      <c r="I113" s="31"/>
    </row>
    <row r="114" spans="1:9" s="40" customFormat="1" ht="15" x14ac:dyDescent="0.15">
      <c r="A114" s="15" t="s">
        <v>48</v>
      </c>
      <c r="B114" s="81" t="s">
        <v>80</v>
      </c>
      <c r="C114" s="30" t="s">
        <v>64</v>
      </c>
      <c r="D114" s="33">
        <f>I114+I115</f>
        <v>380.15999999999997</v>
      </c>
      <c r="E114" s="36"/>
      <c r="F114" s="34">
        <f>E114*D114</f>
        <v>0</v>
      </c>
      <c r="H114" s="40">
        <f>3*3*12</f>
        <v>108</v>
      </c>
      <c r="I114" s="31">
        <f>H114*3</f>
        <v>324</v>
      </c>
    </row>
    <row r="115" spans="1:9" s="40" customFormat="1" ht="14.25" x14ac:dyDescent="0.15">
      <c r="A115" s="15"/>
      <c r="B115" s="72"/>
      <c r="C115" s="30"/>
      <c r="D115" s="33"/>
      <c r="E115" s="36"/>
      <c r="F115" s="34"/>
      <c r="H115" s="40">
        <f>3*2.4*3.9</f>
        <v>28.08</v>
      </c>
      <c r="I115" s="31">
        <f>H115*2</f>
        <v>56.16</v>
      </c>
    </row>
    <row r="116" spans="1:9" s="40" customFormat="1" ht="15" x14ac:dyDescent="0.15">
      <c r="A116" s="15">
        <v>5.4</v>
      </c>
      <c r="B116" s="79" t="s">
        <v>130</v>
      </c>
      <c r="C116" s="30"/>
      <c r="D116" s="33"/>
      <c r="E116" s="36"/>
      <c r="F116" s="34"/>
      <c r="H116" s="40" t="s">
        <v>110</v>
      </c>
      <c r="I116" s="31"/>
    </row>
    <row r="117" spans="1:9" s="40" customFormat="1" ht="15" x14ac:dyDescent="0.15">
      <c r="A117" s="15" t="s">
        <v>48</v>
      </c>
      <c r="B117" s="81" t="s">
        <v>80</v>
      </c>
      <c r="C117" s="30" t="s">
        <v>31</v>
      </c>
      <c r="D117" s="33">
        <v>3</v>
      </c>
      <c r="E117" s="36"/>
      <c r="F117" s="34">
        <f>E117*D117</f>
        <v>0</v>
      </c>
      <c r="I117" s="31"/>
    </row>
    <row r="118" spans="1:9" s="40" customFormat="1" ht="14.25" x14ac:dyDescent="0.15">
      <c r="A118" s="15"/>
      <c r="B118" s="72"/>
      <c r="C118" s="30"/>
      <c r="D118" s="33"/>
      <c r="E118" s="36"/>
      <c r="F118" s="34"/>
      <c r="I118" s="31"/>
    </row>
    <row r="119" spans="1:9" s="40" customFormat="1" ht="15" x14ac:dyDescent="0.15">
      <c r="A119" s="15">
        <v>5.5</v>
      </c>
      <c r="B119" s="79" t="s">
        <v>132</v>
      </c>
      <c r="C119" s="30"/>
      <c r="D119" s="33"/>
      <c r="E119" s="36"/>
      <c r="F119" s="34"/>
      <c r="I119" s="31"/>
    </row>
    <row r="120" spans="1:9" s="40" customFormat="1" ht="15" x14ac:dyDescent="0.15">
      <c r="A120" s="15"/>
      <c r="B120" s="81" t="s">
        <v>80</v>
      </c>
      <c r="C120" s="30" t="s">
        <v>64</v>
      </c>
      <c r="D120" s="33">
        <v>85</v>
      </c>
      <c r="E120" s="36"/>
      <c r="F120" s="34">
        <f>E120*D120</f>
        <v>0</v>
      </c>
      <c r="H120" s="40">
        <f>3*2.4*3.9</f>
        <v>28.08</v>
      </c>
      <c r="I120" s="31">
        <f>H120*3</f>
        <v>84.24</v>
      </c>
    </row>
    <row r="121" spans="1:9" s="40" customFormat="1" ht="14.25" x14ac:dyDescent="0.15">
      <c r="A121" s="15"/>
      <c r="B121" s="72"/>
      <c r="C121" s="30"/>
      <c r="D121" s="33"/>
      <c r="E121" s="36"/>
      <c r="F121" s="34"/>
      <c r="I121" s="31"/>
    </row>
    <row r="122" spans="1:9" s="40" customFormat="1" ht="14.25" x14ac:dyDescent="0.15">
      <c r="A122" s="15"/>
      <c r="B122" s="72"/>
      <c r="C122" s="30"/>
      <c r="D122" s="33"/>
      <c r="E122" s="36"/>
      <c r="F122" s="34"/>
      <c r="I122" s="31"/>
    </row>
    <row r="123" spans="1:9" s="40" customFormat="1" ht="15" x14ac:dyDescent="0.15">
      <c r="A123" s="15">
        <v>5.6</v>
      </c>
      <c r="B123" s="79" t="s">
        <v>78</v>
      </c>
      <c r="C123" s="30"/>
      <c r="D123" s="33"/>
      <c r="E123" s="36"/>
      <c r="F123" s="34"/>
      <c r="I123" s="31"/>
    </row>
    <row r="124" spans="1:9" s="40" customFormat="1" ht="15" x14ac:dyDescent="0.15">
      <c r="A124" s="15" t="s">
        <v>48</v>
      </c>
      <c r="B124" s="81" t="s">
        <v>80</v>
      </c>
      <c r="C124" s="30" t="s">
        <v>31</v>
      </c>
      <c r="D124" s="33">
        <v>1</v>
      </c>
      <c r="E124" s="36"/>
      <c r="F124" s="34">
        <f>E124*D124</f>
        <v>0</v>
      </c>
      <c r="I124" s="31"/>
    </row>
    <row r="125" spans="1:9" s="40" customFormat="1" ht="14.25" x14ac:dyDescent="0.15">
      <c r="A125" s="15"/>
      <c r="B125" s="78"/>
      <c r="C125" s="73"/>
      <c r="D125" s="71"/>
      <c r="E125" s="71"/>
      <c r="F125" s="75"/>
      <c r="I125" s="31"/>
    </row>
    <row r="126" spans="1:9" s="40" customFormat="1" ht="15" thickBot="1" x14ac:dyDescent="0.2">
      <c r="A126" s="15"/>
      <c r="B126" s="72"/>
      <c r="C126" s="73"/>
      <c r="D126" s="71"/>
      <c r="E126" s="71"/>
      <c r="F126" s="76"/>
      <c r="I126" s="31"/>
    </row>
    <row r="127" spans="1:9" s="40" customFormat="1" ht="15" x14ac:dyDescent="0.2">
      <c r="A127" s="83"/>
      <c r="B127" s="60" t="s">
        <v>124</v>
      </c>
      <c r="C127" s="84"/>
      <c r="D127" s="84"/>
      <c r="E127" s="85"/>
      <c r="F127" s="86">
        <f>SUM(F103:F126)</f>
        <v>0</v>
      </c>
      <c r="I127" s="31"/>
    </row>
    <row r="128" spans="1:9" ht="15" x14ac:dyDescent="0.2">
      <c r="A128" s="17"/>
      <c r="B128" s="70" t="s">
        <v>113</v>
      </c>
      <c r="C128" s="70"/>
      <c r="D128" s="70"/>
      <c r="E128" s="70"/>
      <c r="F128" s="70"/>
    </row>
    <row r="129" spans="1:6" ht="15" x14ac:dyDescent="0.15">
      <c r="A129" s="14">
        <v>6</v>
      </c>
      <c r="B129" s="79" t="s">
        <v>37</v>
      </c>
      <c r="C129" s="30"/>
      <c r="D129" s="33"/>
      <c r="E129" s="36"/>
      <c r="F129" s="34"/>
    </row>
    <row r="130" spans="1:6" ht="20.25" x14ac:dyDescent="0.15">
      <c r="A130" s="16" t="s">
        <v>38</v>
      </c>
      <c r="B130" s="32"/>
      <c r="C130" s="30"/>
      <c r="D130" s="33"/>
      <c r="E130" s="36"/>
      <c r="F130" s="34"/>
    </row>
    <row r="131" spans="1:6" ht="20.25" x14ac:dyDescent="0.15">
      <c r="A131" s="16" t="s">
        <v>39</v>
      </c>
      <c r="B131" s="32"/>
      <c r="C131" s="30"/>
      <c r="D131" s="33"/>
      <c r="E131" s="36"/>
      <c r="F131" s="34"/>
    </row>
    <row r="132" spans="1:6" ht="20.25" x14ac:dyDescent="0.15">
      <c r="A132" s="16" t="s">
        <v>40</v>
      </c>
      <c r="B132" s="32"/>
      <c r="C132" s="30"/>
      <c r="D132" s="33"/>
      <c r="E132" s="36"/>
      <c r="F132" s="34"/>
    </row>
    <row r="133" spans="1:6" ht="20.25" x14ac:dyDescent="0.15">
      <c r="A133" s="16" t="s">
        <v>41</v>
      </c>
      <c r="B133" s="32"/>
      <c r="C133" s="30"/>
      <c r="D133" s="33"/>
      <c r="E133" s="36"/>
      <c r="F133" s="34"/>
    </row>
    <row r="134" spans="1:6" ht="20.25" x14ac:dyDescent="0.15">
      <c r="A134" s="16" t="s">
        <v>77</v>
      </c>
      <c r="B134" s="32"/>
      <c r="C134" s="30"/>
      <c r="D134" s="33"/>
      <c r="E134" s="36"/>
      <c r="F134" s="34"/>
    </row>
    <row r="135" spans="1:6" ht="20.25" x14ac:dyDescent="0.15">
      <c r="A135" s="16" t="s">
        <v>114</v>
      </c>
      <c r="B135" s="32" t="s">
        <v>133</v>
      </c>
      <c r="C135" s="30" t="s">
        <v>31</v>
      </c>
      <c r="D135" s="33">
        <v>4</v>
      </c>
      <c r="E135" s="36"/>
      <c r="F135" s="34">
        <f>E135*D135</f>
        <v>0</v>
      </c>
    </row>
    <row r="136" spans="1:6" x14ac:dyDescent="0.15">
      <c r="A136" s="16"/>
      <c r="B136" s="32"/>
      <c r="C136" s="30"/>
      <c r="D136" s="33"/>
      <c r="E136" s="36"/>
      <c r="F136" s="34"/>
    </row>
    <row r="137" spans="1:6" ht="13.5" thickBot="1" x14ac:dyDescent="0.2">
      <c r="A137" s="16"/>
      <c r="B137" s="32"/>
      <c r="C137" s="30"/>
      <c r="D137" s="33"/>
      <c r="E137" s="36"/>
      <c r="F137" s="34"/>
    </row>
    <row r="138" spans="1:6" ht="15" x14ac:dyDescent="0.2">
      <c r="A138" s="83"/>
      <c r="B138" s="60" t="s">
        <v>67</v>
      </c>
      <c r="C138" s="84"/>
      <c r="D138" s="84"/>
      <c r="E138" s="85"/>
      <c r="F138" s="86">
        <f>SUM(F130:F137)</f>
        <v>0</v>
      </c>
    </row>
    <row r="139" spans="1:6" ht="15" x14ac:dyDescent="0.2">
      <c r="A139" s="70"/>
      <c r="B139" s="70" t="s">
        <v>115</v>
      </c>
      <c r="C139" s="70"/>
      <c r="D139" s="70"/>
      <c r="E139" s="70"/>
      <c r="F139" s="70"/>
    </row>
    <row r="140" spans="1:6" ht="13.9" customHeight="1" x14ac:dyDescent="0.15">
      <c r="A140" s="14">
        <v>7</v>
      </c>
      <c r="B140" s="79" t="s">
        <v>42</v>
      </c>
      <c r="C140" s="30"/>
      <c r="D140" s="33"/>
      <c r="E140" s="36"/>
      <c r="F140" s="34"/>
    </row>
    <row r="141" spans="1:6" ht="20.25" x14ac:dyDescent="0.15">
      <c r="A141" s="16" t="s">
        <v>38</v>
      </c>
      <c r="B141" s="32"/>
      <c r="C141" s="30"/>
      <c r="D141" s="33"/>
      <c r="E141" s="36"/>
      <c r="F141" s="34"/>
    </row>
    <row r="142" spans="1:6" ht="20.25" x14ac:dyDescent="0.15">
      <c r="A142" s="16" t="s">
        <v>39</v>
      </c>
      <c r="B142" s="32"/>
      <c r="C142" s="30"/>
      <c r="D142" s="33"/>
      <c r="E142" s="36"/>
      <c r="F142" s="34"/>
    </row>
    <row r="143" spans="1:6" ht="20.25" x14ac:dyDescent="0.15">
      <c r="A143" s="16" t="s">
        <v>40</v>
      </c>
      <c r="B143" s="32"/>
      <c r="C143" s="30"/>
      <c r="D143" s="33"/>
      <c r="E143" s="36"/>
      <c r="F143" s="34"/>
    </row>
    <row r="144" spans="1:6" ht="20.25" x14ac:dyDescent="0.15">
      <c r="A144" s="16" t="s">
        <v>41</v>
      </c>
      <c r="B144" s="32"/>
      <c r="C144" s="30"/>
      <c r="D144" s="33"/>
      <c r="E144" s="36"/>
      <c r="F144" s="34"/>
    </row>
    <row r="145" spans="1:6" ht="21" thickBot="1" x14ac:dyDescent="0.2">
      <c r="A145" s="16" t="s">
        <v>77</v>
      </c>
      <c r="B145" s="32"/>
      <c r="C145" s="30"/>
      <c r="D145" s="33"/>
      <c r="E145" s="36"/>
      <c r="F145" s="34"/>
    </row>
    <row r="146" spans="1:6" ht="14.25" x14ac:dyDescent="0.15">
      <c r="A146" s="151"/>
      <c r="B146" s="60" t="s">
        <v>116</v>
      </c>
      <c r="C146" s="153"/>
      <c r="D146" s="153"/>
      <c r="E146" s="155"/>
      <c r="F146" s="146">
        <v>0</v>
      </c>
    </row>
    <row r="147" spans="1:6" ht="15" thickBot="1" x14ac:dyDescent="0.2">
      <c r="A147" s="152"/>
      <c r="B147" s="61" t="s">
        <v>34</v>
      </c>
      <c r="C147" s="154"/>
      <c r="D147" s="154"/>
      <c r="E147" s="156"/>
      <c r="F147" s="147"/>
    </row>
  </sheetData>
  <mergeCells count="6">
    <mergeCell ref="F146:F147"/>
    <mergeCell ref="A1:F1"/>
    <mergeCell ref="A146:A147"/>
    <mergeCell ref="C146:C147"/>
    <mergeCell ref="D146:D147"/>
    <mergeCell ref="E146:E147"/>
  </mergeCells>
  <phoneticPr fontId="2" type="noConversion"/>
  <printOptions horizontalCentered="1" gridLines="1"/>
  <pageMargins left="0" right="0" top="0" bottom="0.74803149606299213" header="0" footer="0"/>
  <pageSetup paperSize="9" scale="85" fitToHeight="0" orientation="portrait" r:id="rId1"/>
  <headerFooter alignWithMargins="0">
    <oddFooter>&amp;RBill of Quantities</oddFooter>
  </headerFooter>
  <rowBreaks count="2" manualBreakCount="2">
    <brk id="53" max="5" man="1"/>
    <brk id="97"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0844e161465029abca1a4e43ca576647">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cfd9f21bf59bcb2574ab8f924ed56939"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6c8f46-8e10-4cb0-be7e-588903923501">
      <Terms xmlns="http://schemas.microsoft.com/office/infopath/2007/PartnerControls"/>
    </lcf76f155ced4ddcb4097134ff3c332f>
    <TaxCatchAll xmlns="26776bba-e584-491c-b954-1a49781f6b14" xsi:nil="true"/>
    <HulumaleEquipment xmlns="3c6c8f46-8e10-4cb0-be7e-588903923501" xsi:nil="true"/>
    <Status xmlns="3c6c8f46-8e10-4cb0-be7e-58890392350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12C56E-D6C7-4DB7-B7DE-6C534597EA96}"/>
</file>

<file path=customXml/itemProps2.xml><?xml version="1.0" encoding="utf-8"?>
<ds:datastoreItem xmlns:ds="http://schemas.openxmlformats.org/officeDocument/2006/customXml" ds:itemID="{DEF0B248-763E-4EFA-BE92-21C1299A80BC}">
  <ds:schemaRefs>
    <ds:schemaRef ds:uri="http://schemas.microsoft.com/office/2006/metadata/properties"/>
    <ds:schemaRef ds:uri="http://www.w3.org/2000/xmlns/"/>
    <ds:schemaRef ds:uri="83743cf1-030d-4e80-b70d-63fb863b5b36"/>
    <ds:schemaRef ds:uri="http://schemas.microsoft.com/office/infopath/2007/PartnerControls"/>
    <ds:schemaRef ds:uri="cc367588-87fd-486a-987a-78751a1df042"/>
    <ds:schemaRef ds:uri="http://www.w3.org/2001/XMLSchema-instance"/>
  </ds:schemaRefs>
</ds:datastoreItem>
</file>

<file path=customXml/itemProps3.xml><?xml version="1.0" encoding="utf-8"?>
<ds:datastoreItem xmlns:ds="http://schemas.openxmlformats.org/officeDocument/2006/customXml" ds:itemID="{BF94993D-065A-4EF5-8040-20B63E8F3C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vt:lpstr>
      <vt:lpstr>summary</vt:lpstr>
      <vt:lpstr>BOQ</vt:lpstr>
      <vt:lpstr>BOQ!Print_Area</vt:lpstr>
      <vt:lpstr>summary!Print_Area</vt:lpstr>
      <vt:lpstr>BOQ!Print_Titles</vt:lpstr>
    </vt:vector>
  </TitlesOfParts>
  <Manager/>
  <Company>Private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Naeem</dc:creator>
  <cp:keywords/>
  <dc:description/>
  <cp:lastModifiedBy>Moosa Aleem</cp:lastModifiedBy>
  <cp:revision/>
  <cp:lastPrinted>2025-06-21T08:33:42Z</cp:lastPrinted>
  <dcterms:created xsi:type="dcterms:W3CDTF">2001-09-20T18:28:09Z</dcterms:created>
  <dcterms:modified xsi:type="dcterms:W3CDTF">2025-06-21T10:06:40Z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y fmtid="{D5CDD505-2E9C-101B-9397-08002B2CF9AE}" pid="3" name="MediaServiceImageTags">
    <vt:lpwstr/>
  </property>
</Properties>
</file>