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30585\Downloads\"/>
    </mc:Choice>
  </mc:AlternateContent>
  <xr:revisionPtr revIDLastSave="0" documentId="13_ncr:1_{555B140E-20F6-4F74-8E92-B592DCA1E0E5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Sheet1" sheetId="5" r:id="rId1"/>
    <sheet name="Summary" sheetId="1" r:id="rId2"/>
    <sheet name="BOQ" sheetId="2" r:id="rId3"/>
  </sheets>
  <definedNames>
    <definedName name="_xlnm.Print_Area" localSheetId="2">BOQ!$A$1:$G$209</definedName>
    <definedName name="_xlnm.Print_Area" localSheetId="0">Sheet1!$A$1:$C$26</definedName>
    <definedName name="_xlnm.Print_Titles" localSheetId="2">BOQ!$2:$2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87" i="2" l="1"/>
  <c r="D164" i="2"/>
  <c r="D165" i="2"/>
  <c r="G161" i="2"/>
  <c r="G160" i="2"/>
  <c r="G176" i="2"/>
  <c r="G171" i="2" l="1"/>
  <c r="G186" i="2"/>
  <c r="G185" i="2"/>
  <c r="G184" i="2"/>
  <c r="G179" i="2"/>
  <c r="G173" i="2"/>
  <c r="G172" i="2"/>
  <c r="G170" i="2"/>
  <c r="G169" i="2"/>
  <c r="G168" i="2"/>
  <c r="G167" i="2"/>
  <c r="G165" i="2"/>
  <c r="G164" i="2"/>
  <c r="G188" i="2" l="1"/>
  <c r="B15" i="1" l="1"/>
  <c r="B14" i="1"/>
  <c r="B13" i="1"/>
  <c r="B12" i="1"/>
  <c r="B11" i="1"/>
  <c r="B10" i="1"/>
  <c r="B9" i="1"/>
  <c r="B8" i="1"/>
  <c r="B7" i="1"/>
  <c r="B6" i="1"/>
  <c r="G137" i="2"/>
  <c r="G136" i="2"/>
  <c r="D69" i="2"/>
  <c r="G69" i="2" s="1"/>
  <c r="D68" i="2"/>
  <c r="G68" i="2" s="1"/>
  <c r="D67" i="2"/>
  <c r="G67" i="2" s="1"/>
  <c r="D55" i="2"/>
  <c r="G55" i="2" s="1"/>
  <c r="D54" i="2"/>
  <c r="G54" i="2" s="1"/>
  <c r="D45" i="2"/>
  <c r="G45" i="2" s="1"/>
  <c r="D44" i="2"/>
  <c r="G44" i="2" s="1"/>
  <c r="D35" i="2"/>
  <c r="G35" i="2" s="1"/>
  <c r="G115" i="2"/>
  <c r="G113" i="2"/>
  <c r="G111" i="2"/>
  <c r="G108" i="2"/>
  <c r="G107" i="2"/>
  <c r="G106" i="2"/>
  <c r="G104" i="2"/>
  <c r="G103" i="2"/>
  <c r="G98" i="2"/>
  <c r="G12" i="2"/>
  <c r="G121" i="2"/>
  <c r="G128" i="2"/>
  <c r="G129" i="2"/>
  <c r="G65" i="2"/>
  <c r="G52" i="2"/>
  <c r="G42" i="2"/>
  <c r="G138" i="2" l="1"/>
  <c r="C14" i="1" s="1"/>
  <c r="A1" i="2"/>
  <c r="G209" i="2" l="1"/>
  <c r="C15" i="1" s="1"/>
  <c r="G127" i="2"/>
  <c r="G122" i="2"/>
  <c r="C12" i="1" s="1"/>
  <c r="G110" i="2"/>
  <c r="G102" i="2"/>
  <c r="G101" i="2"/>
  <c r="G100" i="2"/>
  <c r="G97" i="2"/>
  <c r="G91" i="2"/>
  <c r="G92" i="2" s="1"/>
  <c r="C10" i="1" s="1"/>
  <c r="G85" i="2"/>
  <c r="G84" i="2"/>
  <c r="G82" i="2"/>
  <c r="G76" i="2"/>
  <c r="G74" i="2"/>
  <c r="G72" i="2"/>
  <c r="G71" i="2"/>
  <c r="G66" i="2"/>
  <c r="G64" i="2"/>
  <c r="G63" i="2"/>
  <c r="G62" i="2"/>
  <c r="G61" i="2"/>
  <c r="G60" i="2"/>
  <c r="G59" i="2"/>
  <c r="G58" i="2"/>
  <c r="G57" i="2"/>
  <c r="G53" i="2"/>
  <c r="G51" i="2"/>
  <c r="G50" i="2"/>
  <c r="G49" i="2"/>
  <c r="G48" i="2"/>
  <c r="G47" i="2"/>
  <c r="G43" i="2"/>
  <c r="G41" i="2"/>
  <c r="G40" i="2"/>
  <c r="G39" i="2"/>
  <c r="G38" i="2"/>
  <c r="G37" i="2"/>
  <c r="G34" i="2"/>
  <c r="G28" i="2"/>
  <c r="G26" i="2"/>
  <c r="G24" i="2"/>
  <c r="G22" i="2"/>
  <c r="G20" i="2"/>
  <c r="G14" i="2"/>
  <c r="G10" i="2"/>
  <c r="G8" i="2"/>
  <c r="G6" i="2"/>
  <c r="G15" i="2" l="1"/>
  <c r="C6" i="1" s="1"/>
  <c r="G116" i="2"/>
  <c r="C11" i="1" s="1"/>
  <c r="G130" i="2"/>
  <c r="C13" i="1" s="1"/>
  <c r="G86" i="2"/>
  <c r="C9" i="1" s="1"/>
  <c r="G29" i="2"/>
  <c r="C7" i="1" s="1"/>
  <c r="G77" i="2"/>
  <c r="C8" i="1" s="1"/>
  <c r="C16" i="1" l="1"/>
  <c r="C17" i="1" s="1"/>
  <c r="C18" i="1" s="1"/>
</calcChain>
</file>

<file path=xl/sharedStrings.xml><?xml version="1.0" encoding="utf-8"?>
<sst xmlns="http://schemas.openxmlformats.org/spreadsheetml/2006/main" count="309" uniqueCount="210">
  <si>
    <t>BILL OF QUANTITIES — SUMMARY</t>
  </si>
  <si>
    <t>No</t>
  </si>
  <si>
    <t>Bill</t>
  </si>
  <si>
    <t>Amount (MVR)</t>
  </si>
  <si>
    <t>SUB TOTAL</t>
  </si>
  <si>
    <t>GST 8%</t>
  </si>
  <si>
    <t>GRAND TOTAL</t>
  </si>
  <si>
    <t>Item</t>
  </si>
  <si>
    <t>Description</t>
  </si>
  <si>
    <t>Unit</t>
  </si>
  <si>
    <t>Qty</t>
  </si>
  <si>
    <t>Material
Rate</t>
  </si>
  <si>
    <t>Labour
Rate</t>
  </si>
  <si>
    <t>BILL No: 01 — Preliminaries</t>
  </si>
  <si>
    <t>1.1  General Notes — Abbreviations: m metre · lm linear metre · nr number · m³ cubic metre · m² square metre · l litre · kg kilogram · mm millimetre · dia diametre · SS Stainless Steel · GI Galvanised Iron.</t>
  </si>
  <si>
    <t>1.2  Site Management Costs</t>
  </si>
  <si>
    <t>(1)</t>
  </si>
  <si>
    <t>Allow for all on- and off-site management costs incl. foreman and assistants, temporary services, telephone and similar items.</t>
  </si>
  <si>
    <t>item</t>
  </si>
  <si>
    <t>1.3  Safety on Site</t>
  </si>
  <si>
    <t>Provide and maintain adequate safety measures on site for all workers and authorised visitors, and protect adjoining property and people against falling objects during the works.</t>
  </si>
  <si>
    <t>1.4  Temporary Fencing</t>
  </si>
  <si>
    <t>Supply, erect and maintain a fence and hoarding throughout the construction period along the perimeter of the site.</t>
  </si>
  <si>
    <t>Allow for project sign board.</t>
  </si>
  <si>
    <t>TOTAL OF BILL No: 01 — Preliminaries  —  Carried to Summary</t>
  </si>
  <si>
    <t>BILL No: 02 — Ground Works</t>
  </si>
  <si>
    <t>General — Rates shall include for levelling, grading, trimming and compacting faces of excavation, keeping sides plumb, backfilling, consolidating, additional working space and disposing surplus soil. No demolition — lift is located on an empty area.</t>
  </si>
  <si>
    <t>2.1  Excavation  (rate incl. working space, shoring, foundation protection and disposal)</t>
  </si>
  <si>
    <t>Bulk excavation to form lift pit down to lift foundation level (approx. 1.70m below GFL).</t>
  </si>
  <si>
    <t>m³</t>
  </si>
  <si>
    <t>2.2  Damp Proof Membrane  (500 gauge; rate incl. dressing around and sealing to penetrations)</t>
  </si>
  <si>
    <t>DPM laid to bottom of 350mm lift pit slab.</t>
  </si>
  <si>
    <t>m²</t>
  </si>
  <si>
    <t>2.3  Back Filling</t>
  </si>
  <si>
    <t>Backfill to excavated area up to floor finish level, incl. levelling and compaction.</t>
  </si>
  <si>
    <t>2.4  Foot Path Making-good  (confirm if required)</t>
  </si>
  <si>
    <t>Allow for reinstating / making good any foot path area disturbed by the works.</t>
  </si>
  <si>
    <t>2.5  Clean-up</t>
  </si>
  <si>
    <t>Allow for clean-up of completed works and site upon completion.</t>
  </si>
  <si>
    <t>TOTAL OF BILL No: 02 — Ground Works  —  Carried to Summary</t>
  </si>
  <si>
    <t>BILL No: 03 — Concrete Works</t>
  </si>
  <si>
    <t>General — Rate shall include batching, mixing, compacting, levelling, placing, curing and removal of formwork, and additional concrete to structural tolerances. Reinforced concrete mix 1:2:3 (20mm crushed aggregate); lean concrete 1:2:6 by volume.</t>
  </si>
  <si>
    <t>3.1  Lean Concrete  (50mm thick to bottom of member)</t>
  </si>
  <si>
    <t>Lift pit slab.</t>
  </si>
  <si>
    <t>3.2  Reinforced In-situ Concrete</t>
  </si>
  <si>
    <t>350mm thick R.C lift pit slab / foundation (T10 @150 c/c B/W, double layer).</t>
  </si>
  <si>
    <t>Columns, 250 x 250mm, C1 (4 nr, full height of shaft).</t>
  </si>
  <si>
    <t>Ring / floor beams, 200 x 400mm, CB1 &amp; B1 (at each floor level).</t>
  </si>
  <si>
    <t>Lintel / opening beams, 200 x 400mm, B2.</t>
  </si>
  <si>
    <t>150mm thick R.C wall to lift pit / lower shaft (T10 @150 c/c B/W, double layer).</t>
  </si>
  <si>
    <t>3.3  Formwork  (fair finish to exposed faces; rate incl. boarding, supports, cambering, cutting and removal)</t>
  </si>
  <si>
    <t>350mm thick lift pit slab / foundation (edge formwork).</t>
  </si>
  <si>
    <t>Columns, 250 x 250mm, C1.</t>
  </si>
  <si>
    <t>Ring / floor beams, 200 x 400mm, CB1 &amp; B1.</t>
  </si>
  <si>
    <t>150mm thick R.C wall.</t>
  </si>
  <si>
    <t>3.4  Reinforcement  (high-yield deformed bars except 6mm mild round; rate incl. cutting, bending, fixing, chairs, binding wire, laps and wastage)</t>
  </si>
  <si>
    <t>350mm lift pit slab — 10mm dia deformed bars (double layer B/W).</t>
  </si>
  <si>
    <t>nr</t>
  </si>
  <si>
    <t>Columns C1 — 6mm dia bars (links @150 c/c).</t>
  </si>
  <si>
    <t>Ring / floor beams CB1 &amp; B1 — 16mm dia deformed bars.</t>
  </si>
  <si>
    <t>Ring / floor beams CB1 &amp; B1 — 6mm dia bars (links).</t>
  </si>
  <si>
    <t>Beams B2 — 12mm dia deformed bars.</t>
  </si>
  <si>
    <t>Beams B2 — 6mm dia bars (links).</t>
  </si>
  <si>
    <t>150mm R.C wall — 10mm dia deformed bars (double layer B/W).</t>
  </si>
  <si>
    <t>3.5  Water Proofing</t>
  </si>
  <si>
    <t>Apply rubberised bitumen waterproofing paint, 2 coats, to all exposed concrete below ground level.</t>
  </si>
  <si>
    <t>Add an approved concrete admixture to all concrete.</t>
  </si>
  <si>
    <t>l</t>
  </si>
  <si>
    <t>3.6  Other Concrete Works</t>
  </si>
  <si>
    <t>Wall stiffener members incl. R.C lintel beams, sill beams, stiffener beams and stiffener columns etc.</t>
  </si>
  <si>
    <t>3.7  Miscellaneous</t>
  </si>
  <si>
    <t>20mm S.S rod hook.</t>
  </si>
  <si>
    <t>TOTAL OF BILL No: 03 — Concrete Works  —  Carried to Summary</t>
  </si>
  <si>
    <t>BILL No: 04 — Masonry and Plastering</t>
  </si>
  <si>
    <t>General — Rates incl. cleaning cavities, forming reveals, fractional blocks, machine cutting, chases, building-in pipes/sleeves, and raking joints for plaster. Masonry mix 1:4 (cement : river sand). External plaster incl. approved waterproofing compound and fibre mesh.</t>
  </si>
  <si>
    <t>4.1  Masonry</t>
  </si>
  <si>
    <t>150mm thick solid block wall (150 x 150 x 300mm) to lift shaft, laid on 1:5 cement-sand mortar incl. tie rods, compression gap filler and approved plastic mesh.</t>
  </si>
  <si>
    <t>4.2  Plastering  (external 2 coats @10mm w/ fibre mesh; internal 1 coat @16mm; 1:4 mix, waterproofed prime plaster)</t>
  </si>
  <si>
    <t>Lift exterior walls.</t>
  </si>
  <si>
    <t>Lift interior walls.</t>
  </si>
  <si>
    <t>TOTAL OF BILL No: 04 — Masonry and Plastering  —  Carried to Summary</t>
  </si>
  <si>
    <t>BILL No: 05 — Cladding</t>
  </si>
  <si>
    <t>General — Rates incl. all fabrication, welding, marking, drilling, bolts, nuts, washers, stiffeners, grouting, temporary supports and fixing into position, and application of redoxide / paint to steel members per specification.</t>
  </si>
  <si>
    <t>5.1  External Cladding</t>
  </si>
  <si>
    <t>5mm thick aluminium cladding sheet on 25 x 25mm, 2mm thick GI SHS frame, to lift shaft exterior.</t>
  </si>
  <si>
    <t>TOTAL OF BILL No: 05 — Cladding  —  Carried to Summary</t>
  </si>
  <si>
    <t>BILL No: 06 — Roofing and Steelwork</t>
  </si>
  <si>
    <t>General — Rates incl. all fabrication, welding, cutting, drilling, bolts and fixings; erection and temporary supports; and application of anti-corrosive / redoxide paint to all GI pipes, trusses, rafters and battens per specification. NEW SCOPE — rates estimated in house format, confirm against supplier quotation.</t>
  </si>
  <si>
    <t>6.1  Roof Covering</t>
  </si>
  <si>
    <t>Lysaght standard profiled roofing sheet, incl. flashings, ridge and S.S self-tapping roofing screws with rubber washers, fixed to steel battens.</t>
  </si>
  <si>
    <t>6.2  Roof Steel Structure</t>
  </si>
  <si>
    <t>Fabricated steel roof truss (TR1 / TR2) from RHS / CHS sections, incl. base / bearing plates and anti-corrosive paint.</t>
  </si>
  <si>
    <t>100 x 50mm RHS rafters @ 800mm c/c.</t>
  </si>
  <si>
    <t>lm</t>
  </si>
  <si>
    <t>50 x 50mm RHS battens @ 600mm c/c.</t>
  </si>
  <si>
    <t>6.3  Roof Support Posts</t>
  </si>
  <si>
    <t>TOTAL OF BILL No: 06 — Roofing and Steelwork  —  Carried to Summary</t>
  </si>
  <si>
    <t>BILL No: 07 — Raised Floor</t>
  </si>
  <si>
    <t>7.1  Raised Flooring</t>
  </si>
  <si>
    <t>Aluminium perforated raised floor system to terrace / lift landing area.</t>
  </si>
  <si>
    <t>TOTAL OF BILL No: 07 — Raised Floor  —  Carried to Summary</t>
  </si>
  <si>
    <t>General — Rates incl. provision, erection and removal of scaffolding, surface preparation, rubbing down between coats, masking and protection. Paint brand Nippon or equivalent; colour by architect / consultant. Interior: putty + 1 coat wall sealer + 2 coats emulsion.</t>
  </si>
  <si>
    <t>TOTAL OF BILL No: 09 — Painting  —  Carried to Summary</t>
  </si>
  <si>
    <t>TOTAL OF BILL No: 10 — Additions and Omissions  —  Carried to Summary</t>
  </si>
  <si>
    <t xml:space="preserve"> </t>
  </si>
  <si>
    <t>IGMH HOSPITAL</t>
  </si>
  <si>
    <t>beams, 200 x 400mm, B2.</t>
  </si>
  <si>
    <t>150mm thick R.C machine-room roof slab.</t>
  </si>
  <si>
    <t>150mm thick R.C machine-room  slab.</t>
  </si>
  <si>
    <t>150mm roof slab — 10mm dia deformed bars (double layer B/W).</t>
  </si>
  <si>
    <t>150mm machine room slab — 10mm dia deformed bars (double layer B/W).</t>
  </si>
  <si>
    <t xml:space="preserve">General — Supply and install aluminium perforated raised floor system incl. pedestals, framing, edge trims and all fixings; level and set out to falls as required. </t>
  </si>
  <si>
    <t>BILL No: 08 — Painting</t>
  </si>
  <si>
    <t>Interior Machine room walls.</t>
  </si>
  <si>
    <t>Interior lift wall (only wall sealer)</t>
  </si>
  <si>
    <t>Exterior lift wall (only wall sealer)</t>
  </si>
  <si>
    <t>8.1  Apply putty, wall sealer and emulsion paint to:</t>
  </si>
  <si>
    <t>1.6 Sign Board</t>
  </si>
  <si>
    <t>removal of existing canvas roof of stair case to 1F and removal of existing canvas roof  of stair case to procument</t>
  </si>
  <si>
    <t>1.5  Demolition/ Removal works</t>
  </si>
  <si>
    <t>6</t>
  </si>
  <si>
    <t>7</t>
  </si>
  <si>
    <t>8</t>
  </si>
  <si>
    <t>9</t>
  </si>
  <si>
    <t>10</t>
  </si>
  <si>
    <t>2</t>
  </si>
  <si>
    <t>1</t>
  </si>
  <si>
    <t>3</t>
  </si>
  <si>
    <t xml:space="preserve"> 50 x 150mm RHS beam (wall plate) for rafters.</t>
  </si>
  <si>
    <t>100 x 50mm RHS rafters welded to walkway rafter / rafter supports.</t>
  </si>
  <si>
    <t xml:space="preserve">6.2  Stair Roof Structure  </t>
  </si>
  <si>
    <t>50 x 100mm RHS beam as slope (per stair waist) &amp; wall-plate beam.</t>
  </si>
  <si>
    <t>50 x 100mm RHS post to support stair roof.</t>
  </si>
  <si>
    <t>50 x 50mm CHS battens @ 600mm c/c to polycarbonate roof.</t>
  </si>
  <si>
    <t>6.6  Access / Platform</t>
  </si>
  <si>
    <t>S.S cat ladder (design to be approved) and hot-dip steel landing platform with S.S floor plate.</t>
  </si>
  <si>
    <t>GI pipe support posts to walkway roof, down to terrace floor, incl. fender plate, base plate and anti-corrosive paint.</t>
  </si>
  <si>
    <t>UV-coated clear min 3mm thick polycarbonate roofing sheet to stair / walkway roof, incl. flashings, screws and washers.</t>
  </si>
  <si>
    <t>Footing F1</t>
  </si>
  <si>
    <t>Column C2</t>
  </si>
  <si>
    <t>Columns C1 — 12mm dia deformed bars (4 nr @ 8T16, full height incl. laps).</t>
  </si>
  <si>
    <t>Footing F1-  10mm dia deformed bars</t>
  </si>
  <si>
    <t>Column C2 - 12mm dia deformed bars (4 nr @ 8T16, full height incl. laps).</t>
  </si>
  <si>
    <t>Columns C2 — 6mm dia bars (links @150 c/c).</t>
  </si>
  <si>
    <t>Column C2 to 50x100X2MM RHS GI PIPE connection with base plate, 12mm bolts, 10mm stiffener</t>
  </si>
  <si>
    <t>6.5  Gutter for existing roof</t>
  </si>
  <si>
    <t>Proposed gutter to existing roof, incl. brackets, outlets and fixings.</t>
  </si>
  <si>
    <t>BILL No: 09 — Doors &amp; Windows</t>
  </si>
  <si>
    <t>General — Rates shall include for locks, latches, closers, push plates, pull handles, bolts, kick plates, hinges and all door &amp; window hardware.</t>
  </si>
  <si>
    <t>Rates shall include for door frames and window frames, mullions, transoms, trims, glazing, tinting, timber panels, boardings, framing, lining, fastenings and all fixings and installation</t>
  </si>
  <si>
    <t>9.1  Alumium Door and Fixed partition</t>
  </si>
  <si>
    <t>Fixed Panel (FP)</t>
  </si>
  <si>
    <t>Aluminium Door (D1)</t>
  </si>
  <si>
    <t>TOTAL OF BILL No: 09 — Doors &amp; Windows —  Carried to Summary</t>
  </si>
  <si>
    <t>BILL No: 10 — Additions and Omissions</t>
  </si>
  <si>
    <t>10.1  Additions</t>
  </si>
  <si>
    <t>10.2  Omissions</t>
  </si>
  <si>
    <t>General</t>
  </si>
  <si>
    <t>Contractor shall get approval from the Engineer for electrical fittings before installation.</t>
  </si>
  <si>
    <t>All lighting and power circuits shall include 2 x 1.5mm² PVC/ PVC/ CU + 2.5mm² PVC/ CU (E) in conduits.</t>
  </si>
  <si>
    <t xml:space="preserve"> All 13A/ 15A circuit/ Socket outlet shall be wired in 2 x 7/ 0.67mm² PVC insulated sheathed Copper cables and earth cable taken through minimum size of 25mm PVC conduit.</t>
  </si>
  <si>
    <t>All A/C power circuits shall include 2 x 4mm² PVC/ PVC /CU + 4mm² PVC/ CU (E) in conduits.</t>
  </si>
  <si>
    <t>Contractor shall get the approval for position of fittings indicated in drawings from Engineer before commencing the work.</t>
  </si>
  <si>
    <t>Rates shall include for;</t>
  </si>
  <si>
    <t>(i) Screws, nails, bolts, nuts, standard cable fixing or supporting clips, brackets, straps, rivets, plugs and all incidental accessories.</t>
  </si>
  <si>
    <t>(ii) Rates for electrical isolators, conduits, fittings, equipment and similar items shall include for: all fixings to various building surfaces.</t>
  </si>
  <si>
    <t>(iii) Electrical isolators, conduits, fittings, equipment and similar items shall include for: all fixings to various building surfaces.</t>
  </si>
  <si>
    <t>A light point is measured including conduit, wiring, earthing, switches etc. all as required and as specified.</t>
  </si>
  <si>
    <t>The Contractor shall provide detailed and complete set of shop drawings for all the works in this section.</t>
  </si>
  <si>
    <t>Each fitting shall include bulbs, internal wiring, hanging and fixing material and be complete without any additional item/material being required to make it so.</t>
  </si>
  <si>
    <t>Each Light/ light fixture and its switch is measured as one  point; similarly each fan or each socket outlet is measured as one point</t>
  </si>
  <si>
    <t>The panel boards supplied and installed under this contract shall be complete with all the requires accessories such as neutral bars, earth bars, fixing material……etc.</t>
  </si>
  <si>
    <t>Electrical wiring with copper conductor cable in conduits in walls and concrete  as per government regulations.</t>
  </si>
  <si>
    <t>20W - 220x220(220∅) LED PANEL</t>
  </si>
  <si>
    <t>POWER POINTS</t>
  </si>
  <si>
    <t>1 GANG 15A SOCKET OUTLET Ceiling Level</t>
  </si>
  <si>
    <t>(a) Rates shall include for complete supply, installation, ducting, wiring, pipe work (insulated liquid, gas and drain), electrical and fixings as per the drawings.</t>
  </si>
  <si>
    <t>Ceiling casset 18,000 btu</t>
  </si>
  <si>
    <t>Provide &amp; install Network and Telephone fittings, wiring   equipment inclusive of all necessary connection as per local regulations as described</t>
  </si>
  <si>
    <t>All network ,TV and Telephone socket outlets shall be 'Legrand' brand or equivalent, and PABX  Gigabit switch shall be Cisco or equivalent</t>
  </si>
  <si>
    <t xml:space="preserve">Supply and installation of access control and CCTV  security system as per specifications </t>
  </si>
  <si>
    <t>Data socket Point @ 300mm from FFL  including cable</t>
  </si>
  <si>
    <t>BILL N0: 06 - Electrical &amp; Mechanical Works</t>
  </si>
  <si>
    <t>BILL No: 10 — Electrical &amp; Mechanical Works</t>
  </si>
  <si>
    <t>General -</t>
  </si>
  <si>
    <t>10.1 ELECTRICAL WIRING</t>
  </si>
  <si>
    <t>10.2 LIGHTING &amp; FANS</t>
  </si>
  <si>
    <t>10.3 SWITCHES</t>
  </si>
  <si>
    <t>10.3 POWER POINTS</t>
  </si>
  <si>
    <t>TOTAL OF BILL No: 10 — Electrical &amp; Mechanical Works —  Carried to Summary</t>
  </si>
  <si>
    <t>26W COMPACT FLUORESCENT LAMPS IN WALL MOUNT  WEATHER PROOF LUMINAIRE DECORATIVE LUMINAIRE</t>
  </si>
  <si>
    <t>Distribution Board (Light DB,Power DB,UPS DB &amp; AC Power DB)</t>
  </si>
  <si>
    <t>10.5 Air Conditioning</t>
  </si>
  <si>
    <t>10.6 Networking / CCTV SECURITY  SYSTEMS</t>
  </si>
  <si>
    <t>10.4 Distribution Board</t>
  </si>
  <si>
    <t>Electrical boards complete including wiring, enclosures, conduits, ducts, contactors,RCCB breakers, earthing etc. to Engineer's approval</t>
  </si>
  <si>
    <t>1 GANG SWITCH</t>
  </si>
  <si>
    <t>2 GANG SWITCH</t>
  </si>
  <si>
    <t>Security camara-180 degree (INSIDE THE LIFT AND IN WALKWAY)</t>
  </si>
  <si>
    <t>10.1 ELECTRICAL BOARDS</t>
  </si>
  <si>
    <t>Complete installation, including for all connections, earthing, painting, testing and similar of:</t>
  </si>
  <si>
    <t>Main cable, cut-off fuse and other accessories to the ground floor to electrical engineers specification</t>
  </si>
  <si>
    <t>Supply and installation of Main Cable  (Estimated 40M)</t>
  </si>
  <si>
    <t>M</t>
  </si>
  <si>
    <r>
      <t>Wiring to Lights and Fans with 1.5mm</t>
    </r>
    <r>
      <rPr>
        <sz val="10"/>
        <rFont val="Arial"/>
        <family val="2"/>
      </rPr>
      <t>²</t>
    </r>
    <r>
      <rPr>
        <sz val="10"/>
        <rFont val="Times New Roman"/>
        <family val="1"/>
      </rPr>
      <t xml:space="preserve"> cables.</t>
    </r>
  </si>
  <si>
    <r>
      <t>Wiring to Power Outlets with 2.5mm</t>
    </r>
    <r>
      <rPr>
        <sz val="10"/>
        <rFont val="Arial"/>
        <family val="2"/>
      </rPr>
      <t>²</t>
    </r>
    <r>
      <rPr>
        <sz val="10"/>
        <rFont val="Times New Roman"/>
        <family val="1"/>
      </rPr>
      <t xml:space="preserve"> cables.</t>
    </r>
  </si>
  <si>
    <t>Network Switch</t>
  </si>
  <si>
    <t xml:space="preserve">Network for lift floor Control </t>
  </si>
  <si>
    <t xml:space="preserve">Project: Proposed Oncology side Lift Relocation  </t>
  </si>
  <si>
    <t>Project: Proposed Onco Lift Relocation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</si>
</sst>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color rgb="FF000000"/>
      <name val="Arial"/>
      <charset val="1"/>
    </font>
    <font>
      <sz val="9"/>
      <color rgb="FF333333"/>
      <name val="Arial"/>
      <charset val="1"/>
    </font>
    <font>
      <b/>
      <sz val="9"/>
      <color rgb="FF000000"/>
      <name val="Arial"/>
      <charset val="1"/>
    </font>
    <font>
      <b/>
      <sz val="9"/>
      <color rgb="FFCC0000"/>
      <name val="Arial"/>
      <charset val="1"/>
    </font>
    <font>
      <i/>
      <sz val="8"/>
      <color rgb="FF555555"/>
      <name val="Arial"/>
      <charset val="1"/>
    </font>
    <font>
      <b/>
      <u/>
      <sz val="16"/>
      <name val="Times New Roman"/>
      <family val="1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8"/>
      <color rgb="FF000000"/>
      <name val="Arial"/>
      <family val="2"/>
    </font>
    <font>
      <i/>
      <sz val="11"/>
      <color rgb="FF555555"/>
      <name val="Arial"/>
      <family val="2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8"/>
      <name val="Calibri"/>
      <family val="2"/>
      <charset val="1"/>
    </font>
    <font>
      <sz val="1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8E8E8"/>
        <bgColor rgb="FFF2F2F2"/>
      </patternFill>
    </fill>
    <fill>
      <patternFill patternType="solid">
        <fgColor rgb="FFF2F2F2"/>
        <bgColor rgb="FFF5F5F5"/>
      </patternFill>
    </fill>
    <fill>
      <patternFill patternType="solid">
        <fgColor theme="0" tint="-0.34998626667073579"/>
        <bgColor rgb="FF0033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333333"/>
      </patternFill>
    </fill>
    <fill>
      <patternFill patternType="solid">
        <fgColor rgb="FFF5F5F5"/>
        <bgColor rgb="FFF2F2F2"/>
      </patternFill>
    </fill>
    <fill>
      <patternFill patternType="solid">
        <fgColor rgb="FFFFFFFF"/>
        <bgColor rgb="FFF5F5F5"/>
      </patternFill>
    </fill>
  </fills>
  <borders count="8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/>
      <top/>
      <bottom/>
      <diagonal/>
    </border>
  </borders>
  <cellStyleXfs count="5">
    <xf numFmtId="0" fontId="0" fillId="0" borderId="0"/>
    <xf numFmtId="164" fontId="2" fillId="0" borderId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58">
    <xf numFmtId="0" fontId="0" fillId="0" borderId="0" xfId="0"/>
    <xf numFmtId="4" fontId="5" fillId="2" borderId="1" xfId="0" applyNumberFormat="1" applyFont="1" applyFill="1" applyBorder="1" applyAlignment="1">
      <alignment horizontal="right"/>
    </xf>
    <xf numFmtId="4" fontId="5" fillId="3" borderId="1" xfId="0" applyNumberFormat="1" applyFont="1" applyFill="1" applyBorder="1" applyAlignment="1">
      <alignment horizontal="right"/>
    </xf>
    <xf numFmtId="4" fontId="5" fillId="2" borderId="1" xfId="0" applyNumberFormat="1" applyFont="1" applyFill="1" applyBorder="1"/>
    <xf numFmtId="0" fontId="2" fillId="0" borderId="0" xfId="2"/>
    <xf numFmtId="0" fontId="2" fillId="0" borderId="2" xfId="2" applyBorder="1"/>
    <xf numFmtId="0" fontId="8" fillId="0" borderId="3" xfId="2" applyFont="1" applyBorder="1" applyAlignment="1">
      <alignment horizontal="center" vertical="center"/>
    </xf>
    <xf numFmtId="17" fontId="8" fillId="0" borderId="3" xfId="2" applyNumberFormat="1" applyFont="1" applyBorder="1" applyAlignment="1">
      <alignment horizontal="center" vertical="center"/>
    </xf>
    <xf numFmtId="0" fontId="2" fillId="0" borderId="4" xfId="2" applyBorder="1"/>
    <xf numFmtId="0" fontId="8" fillId="0" borderId="3" xfId="2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/>
    </xf>
    <xf numFmtId="4" fontId="9" fillId="4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4" fontId="4" fillId="0" borderId="1" xfId="0" applyNumberFormat="1" applyFont="1" applyBorder="1" applyAlignment="1">
      <alignment horizontal="right" vertical="top"/>
    </xf>
    <xf numFmtId="0" fontId="11" fillId="5" borderId="5" xfId="0" applyFont="1" applyFill="1" applyBorder="1" applyAlignment="1">
      <alignment horizontal="center" vertical="center" wrapText="1"/>
    </xf>
    <xf numFmtId="4" fontId="5" fillId="0" borderId="1" xfId="0" applyNumberFormat="1" applyFont="1" applyBorder="1"/>
    <xf numFmtId="49" fontId="14" fillId="0" borderId="1" xfId="0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top" wrapText="1"/>
    </xf>
    <xf numFmtId="164" fontId="2" fillId="0" borderId="0" xfId="1"/>
    <xf numFmtId="164" fontId="0" fillId="0" borderId="0" xfId="0" applyNumberFormat="1"/>
    <xf numFmtId="0" fontId="16" fillId="7" borderId="1" xfId="0" applyFont="1" applyFill="1" applyBorder="1" applyAlignment="1">
      <alignment horizontal="center" vertical="top"/>
    </xf>
    <xf numFmtId="4" fontId="16" fillId="7" borderId="1" xfId="0" applyNumberFormat="1" applyFont="1" applyFill="1" applyBorder="1" applyAlignment="1">
      <alignment horizontal="right" vertical="top"/>
    </xf>
    <xf numFmtId="0" fontId="16" fillId="7" borderId="1" xfId="0" applyFont="1" applyFill="1" applyBorder="1" applyAlignment="1">
      <alignment vertical="top" wrapText="1"/>
    </xf>
    <xf numFmtId="0" fontId="16" fillId="8" borderId="1" xfId="0" applyFont="1" applyFill="1" applyBorder="1" applyAlignment="1">
      <alignment vertical="top" wrapText="1"/>
    </xf>
    <xf numFmtId="0" fontId="16" fillId="8" borderId="1" xfId="0" applyFont="1" applyFill="1" applyBorder="1" applyAlignment="1">
      <alignment horizontal="center" vertical="top"/>
    </xf>
    <xf numFmtId="4" fontId="16" fillId="8" borderId="1" xfId="0" applyNumberFormat="1" applyFont="1" applyFill="1" applyBorder="1" applyAlignment="1">
      <alignment horizontal="right" vertical="top"/>
    </xf>
    <xf numFmtId="4" fontId="14" fillId="0" borderId="7" xfId="0" applyNumberFormat="1" applyFont="1" applyBorder="1" applyAlignment="1">
      <alignment horizontal="right" vertical="top"/>
    </xf>
    <xf numFmtId="4" fontId="14" fillId="0" borderId="1" xfId="0" applyNumberFormat="1" applyFont="1" applyBorder="1" applyAlignment="1">
      <alignment horizontal="right" vertical="top"/>
    </xf>
    <xf numFmtId="0" fontId="16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vertical="top" wrapText="1"/>
    </xf>
    <xf numFmtId="4" fontId="16" fillId="0" borderId="1" xfId="0" applyNumberFormat="1" applyFont="1" applyBorder="1" applyAlignment="1">
      <alignment horizontal="right" vertical="top"/>
    </xf>
    <xf numFmtId="0" fontId="13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 wrapText="1"/>
    </xf>
    <xf numFmtId="4" fontId="19" fillId="0" borderId="1" xfId="0" applyNumberFormat="1" applyFont="1" applyBorder="1" applyAlignment="1">
      <alignment horizontal="right" vertical="top"/>
    </xf>
    <xf numFmtId="0" fontId="5" fillId="3" borderId="1" xfId="0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10" fillId="6" borderId="6" xfId="0" applyFont="1" applyFill="1" applyBorder="1" applyAlignment="1">
      <alignment horizontal="left" vertical="center" indent="1"/>
    </xf>
    <xf numFmtId="0" fontId="13" fillId="0" borderId="1" xfId="0" applyFont="1" applyBorder="1" applyAlignment="1">
      <alignment vertical="top" wrapText="1"/>
    </xf>
    <xf numFmtId="0" fontId="1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/>
    </xf>
  </cellXfs>
  <cellStyles count="5">
    <cellStyle name="Comma" xfId="1" builtinId="3"/>
    <cellStyle name="Comma 2" xfId="4" xr:uid="{194CFFF6-5B9A-4551-B1D2-693BA134CF90}"/>
    <cellStyle name="Comma 3" xfId="3" xr:uid="{977FA642-9B4B-4359-80DA-860E22BD7DBB}"/>
    <cellStyle name="Normal" xfId="0" builtinId="0"/>
    <cellStyle name="Normal 2" xfId="2" xr:uid="{981E7648-5949-429F-B844-70F405351E1B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5F5F5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8E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D4760A"/>
      <rgbColor rgb="FF555555"/>
      <rgbColor rgb="FF969696"/>
      <rgbColor rgb="FF1B3A5C"/>
      <rgbColor rgb="FF2D8B2D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A86B9-19FA-4D1F-8435-968A6076ACB2}">
  <dimension ref="B2:E26"/>
  <sheetViews>
    <sheetView topLeftCell="B1" zoomScale="130" zoomScaleNormal="130" workbookViewId="0">
      <selection activeCell="D8" sqref="D8"/>
    </sheetView>
  </sheetViews>
  <sheetFormatPr defaultColWidth="8.7109375" defaultRowHeight="12.75" x14ac:dyDescent="0.2"/>
  <cols>
    <col min="1" max="1" width="2.42578125" style="4" customWidth="1"/>
    <col min="2" max="2" width="74.28515625" style="4" customWidth="1"/>
    <col min="3" max="16384" width="8.7109375" style="4"/>
  </cols>
  <sheetData>
    <row r="2" spans="2:5" ht="129" customHeight="1" thickBot="1" x14ac:dyDescent="0.25">
      <c r="E2" s="4" t="s">
        <v>104</v>
      </c>
    </row>
    <row r="3" spans="2:5" x14ac:dyDescent="0.2">
      <c r="B3" s="5"/>
    </row>
    <row r="4" spans="2:5" ht="20.25" x14ac:dyDescent="0.2">
      <c r="B4" s="9" t="s">
        <v>209</v>
      </c>
    </row>
    <row r="5" spans="2:5" ht="20.25" x14ac:dyDescent="0.2">
      <c r="B5" s="6" t="s">
        <v>105</v>
      </c>
    </row>
    <row r="6" spans="2:5" ht="6" customHeight="1" x14ac:dyDescent="0.2">
      <c r="B6" s="6"/>
    </row>
    <row r="7" spans="2:5" ht="20.25" x14ac:dyDescent="0.2">
      <c r="B7" s="7">
        <v>46249</v>
      </c>
    </row>
    <row r="8" spans="2:5" ht="13.5" thickBot="1" x14ac:dyDescent="0.25">
      <c r="B8" s="8"/>
    </row>
    <row r="26" spans="2:2" x14ac:dyDescent="0.2">
      <c r="B26" s="4" t="s">
        <v>104</v>
      </c>
    </row>
  </sheetData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showGridLines="0" zoomScaleNormal="100" workbookViewId="0">
      <selection activeCell="J15" sqref="J15"/>
    </sheetView>
  </sheetViews>
  <sheetFormatPr defaultColWidth="8.5703125" defaultRowHeight="15" x14ac:dyDescent="0.25"/>
  <cols>
    <col min="1" max="1" width="8" customWidth="1"/>
    <col min="2" max="2" width="52" customWidth="1"/>
    <col min="3" max="3" width="18" customWidth="1"/>
  </cols>
  <sheetData>
    <row r="1" spans="1:3" ht="19.5" customHeight="1" x14ac:dyDescent="0.25">
      <c r="A1" s="44"/>
      <c r="B1" s="44"/>
      <c r="C1" s="44"/>
    </row>
    <row r="2" spans="1:3" ht="18" x14ac:dyDescent="0.25">
      <c r="A2" s="45" t="s">
        <v>208</v>
      </c>
      <c r="B2" s="45"/>
      <c r="C2" s="45"/>
    </row>
    <row r="3" spans="1:3" ht="19.5" customHeight="1" x14ac:dyDescent="0.25">
      <c r="A3" s="45" t="s">
        <v>0</v>
      </c>
      <c r="B3" s="45"/>
      <c r="C3" s="45"/>
    </row>
    <row r="5" spans="1:3" ht="19.5" customHeight="1" x14ac:dyDescent="0.25">
      <c r="A5" s="10" t="s">
        <v>1</v>
      </c>
      <c r="B5" s="11" t="s">
        <v>2</v>
      </c>
      <c r="C5" s="10" t="s">
        <v>3</v>
      </c>
    </row>
    <row r="6" spans="1:3" ht="15.75" customHeight="1" x14ac:dyDescent="0.25">
      <c r="A6" s="13">
        <v>1</v>
      </c>
      <c r="B6" s="14" t="str">
        <f>BOQ!A3</f>
        <v>BILL No: 01 — Preliminaries</v>
      </c>
      <c r="C6" s="15">
        <f>BOQ!G15</f>
        <v>0</v>
      </c>
    </row>
    <row r="7" spans="1:3" ht="15.75" customHeight="1" x14ac:dyDescent="0.25">
      <c r="A7" s="13">
        <v>2</v>
      </c>
      <c r="B7" s="14" t="str">
        <f>BOQ!A17</f>
        <v>BILL No: 02 — Ground Works</v>
      </c>
      <c r="C7" s="15">
        <f>BOQ!G29</f>
        <v>0</v>
      </c>
    </row>
    <row r="8" spans="1:3" ht="15.75" customHeight="1" x14ac:dyDescent="0.25">
      <c r="A8" s="13">
        <v>3</v>
      </c>
      <c r="B8" s="14" t="str">
        <f>BOQ!A31</f>
        <v>BILL No: 03 — Concrete Works</v>
      </c>
      <c r="C8" s="15">
        <f>BOQ!G77</f>
        <v>0</v>
      </c>
    </row>
    <row r="9" spans="1:3" ht="15.75" customHeight="1" x14ac:dyDescent="0.25">
      <c r="A9" s="13">
        <v>4</v>
      </c>
      <c r="B9" s="14" t="str">
        <f>BOQ!A79</f>
        <v>BILL No: 04 — Masonry and Plastering</v>
      </c>
      <c r="C9" s="15">
        <f>BOQ!G86</f>
        <v>0</v>
      </c>
    </row>
    <row r="10" spans="1:3" ht="15.75" customHeight="1" x14ac:dyDescent="0.25">
      <c r="A10" s="13">
        <v>5</v>
      </c>
      <c r="B10" s="14" t="str">
        <f>BOQ!A88</f>
        <v>BILL No: 05 — Cladding</v>
      </c>
      <c r="C10" s="15">
        <f>BOQ!G92</f>
        <v>0</v>
      </c>
    </row>
    <row r="11" spans="1:3" ht="15.75" customHeight="1" x14ac:dyDescent="0.25">
      <c r="A11" s="13">
        <v>6</v>
      </c>
      <c r="B11" s="14" t="str">
        <f>BOQ!A94</f>
        <v>BILL No: 06 — Roofing and Steelwork</v>
      </c>
      <c r="C11" s="15">
        <f>BOQ!G116</f>
        <v>0</v>
      </c>
    </row>
    <row r="12" spans="1:3" ht="15.75" customHeight="1" x14ac:dyDescent="0.25">
      <c r="A12" s="13">
        <v>7</v>
      </c>
      <c r="B12" s="14" t="str">
        <f>BOQ!A118</f>
        <v>BILL No: 07 — Raised Floor</v>
      </c>
      <c r="C12" s="15">
        <f>BOQ!G122</f>
        <v>0</v>
      </c>
    </row>
    <row r="13" spans="1:3" ht="15.75" customHeight="1" x14ac:dyDescent="0.25">
      <c r="A13" s="13">
        <v>8</v>
      </c>
      <c r="B13" s="14" t="str">
        <f>BOQ!A124</f>
        <v>BILL No: 08 — Painting</v>
      </c>
      <c r="C13" s="15">
        <f>BOQ!G130</f>
        <v>0</v>
      </c>
    </row>
    <row r="14" spans="1:3" ht="15.75" customHeight="1" x14ac:dyDescent="0.25">
      <c r="A14" s="13">
        <v>9</v>
      </c>
      <c r="B14" s="14" t="str">
        <f>BOQ!A132</f>
        <v>BILL No: 09 — Doors &amp; Windows</v>
      </c>
      <c r="C14" s="15">
        <f>BOQ!G138</f>
        <v>0</v>
      </c>
    </row>
    <row r="15" spans="1:3" ht="15.75" customHeight="1" x14ac:dyDescent="0.25">
      <c r="A15" s="13">
        <v>10</v>
      </c>
      <c r="B15" s="14" t="str">
        <f>BOQ!A190</f>
        <v>BILL No: 10 — Additions and Omissions</v>
      </c>
      <c r="C15" s="15">
        <f>BOQ!G209</f>
        <v>0</v>
      </c>
    </row>
    <row r="16" spans="1:3" ht="18" customHeight="1" x14ac:dyDescent="0.25">
      <c r="A16" s="46" t="s">
        <v>4</v>
      </c>
      <c r="B16" s="46"/>
      <c r="C16" s="1">
        <f>SUM(C6:C15)</f>
        <v>0</v>
      </c>
    </row>
    <row r="17" spans="1:3" ht="18" customHeight="1" x14ac:dyDescent="0.25">
      <c r="A17" s="40" t="s">
        <v>5</v>
      </c>
      <c r="B17" s="40"/>
      <c r="C17" s="2">
        <f>C16*0.08</f>
        <v>0</v>
      </c>
    </row>
    <row r="18" spans="1:3" ht="18" customHeight="1" x14ac:dyDescent="0.25">
      <c r="A18" s="41" t="s">
        <v>6</v>
      </c>
      <c r="B18" s="41"/>
      <c r="C18" s="12">
        <f>C16+C17</f>
        <v>0</v>
      </c>
    </row>
    <row r="20" spans="1:3" x14ac:dyDescent="0.25">
      <c r="A20" s="42"/>
      <c r="B20" s="42"/>
      <c r="C20" s="42"/>
    </row>
    <row r="21" spans="1:3" ht="60" customHeight="1" x14ac:dyDescent="0.25">
      <c r="A21" s="43"/>
      <c r="B21" s="43"/>
      <c r="C21" s="43"/>
    </row>
  </sheetData>
  <mergeCells count="8">
    <mergeCell ref="A17:B17"/>
    <mergeCell ref="A18:B18"/>
    <mergeCell ref="A20:C20"/>
    <mergeCell ref="A21:C21"/>
    <mergeCell ref="A1:C1"/>
    <mergeCell ref="A2:C2"/>
    <mergeCell ref="A3:C3"/>
    <mergeCell ref="A16:B16"/>
  </mergeCells>
  <pageMargins left="0.75" right="0.75" top="1" bottom="1" header="0.511811023622047" footer="0.51181102362204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9"/>
  <sheetViews>
    <sheetView showGridLines="0" tabSelected="1" view="pageBreakPreview" zoomScaleNormal="100" zoomScaleSheetLayoutView="100" workbookViewId="0">
      <pane ySplit="2" topLeftCell="A3" activePane="bottomLeft" state="frozen"/>
      <selection pane="bottomLeft" sqref="A1:G1"/>
    </sheetView>
  </sheetViews>
  <sheetFormatPr defaultColWidth="8.5703125" defaultRowHeight="15" x14ac:dyDescent="0.25"/>
  <cols>
    <col min="1" max="1" width="9" customWidth="1"/>
    <col min="2" max="2" width="66" customWidth="1"/>
    <col min="3" max="3" width="8" customWidth="1"/>
    <col min="4" max="4" width="9" customWidth="1"/>
    <col min="5" max="5" width="13" customWidth="1"/>
    <col min="6" max="6" width="12.42578125" customWidth="1"/>
    <col min="7" max="7" width="15.5703125" customWidth="1"/>
    <col min="9" max="9" width="8.7109375" bestFit="1" customWidth="1"/>
    <col min="10" max="11" width="9.140625" bestFit="1" customWidth="1"/>
    <col min="13" max="13" width="10.140625" bestFit="1" customWidth="1"/>
  </cols>
  <sheetData>
    <row r="1" spans="1:7" ht="32.1" customHeight="1" x14ac:dyDescent="0.25">
      <c r="A1" s="50" t="str">
        <f>Summary!A2</f>
        <v xml:space="preserve">Project: Proposed Oncology side Lift Relocation  </v>
      </c>
      <c r="B1" s="50"/>
      <c r="C1" s="50"/>
      <c r="D1" s="50"/>
      <c r="E1" s="50"/>
      <c r="F1" s="50"/>
      <c r="G1" s="50"/>
    </row>
    <row r="2" spans="1:7" ht="41.45" customHeight="1" x14ac:dyDescent="0.25">
      <c r="A2" s="19" t="s">
        <v>7</v>
      </c>
      <c r="B2" s="19" t="s">
        <v>8</v>
      </c>
      <c r="C2" s="19" t="s">
        <v>9</v>
      </c>
      <c r="D2" s="19" t="s">
        <v>10</v>
      </c>
      <c r="E2" s="19" t="s">
        <v>11</v>
      </c>
      <c r="F2" s="19" t="s">
        <v>12</v>
      </c>
      <c r="G2" s="19" t="s">
        <v>3</v>
      </c>
    </row>
    <row r="3" spans="1:7" ht="19.5" customHeight="1" x14ac:dyDescent="0.25">
      <c r="A3" s="48" t="s">
        <v>13</v>
      </c>
      <c r="B3" s="48"/>
      <c r="C3" s="48"/>
      <c r="D3" s="48"/>
      <c r="E3" s="48"/>
      <c r="F3" s="48"/>
      <c r="G3" s="48"/>
    </row>
    <row r="4" spans="1:7" ht="42" customHeight="1" x14ac:dyDescent="0.25">
      <c r="A4" s="49" t="s">
        <v>14</v>
      </c>
      <c r="B4" s="49"/>
      <c r="C4" s="49"/>
      <c r="D4" s="49"/>
      <c r="E4" s="49"/>
      <c r="F4" s="49"/>
      <c r="G4" s="49"/>
    </row>
    <row r="5" spans="1:7" x14ac:dyDescent="0.25">
      <c r="A5" s="47" t="s">
        <v>15</v>
      </c>
      <c r="B5" s="47"/>
      <c r="C5" s="47"/>
      <c r="D5" s="47"/>
      <c r="E5" s="47"/>
      <c r="F5" s="47"/>
      <c r="G5" s="47"/>
    </row>
    <row r="6" spans="1:7" ht="24" customHeight="1" x14ac:dyDescent="0.25">
      <c r="A6" s="16">
        <v>1</v>
      </c>
      <c r="B6" s="17" t="s">
        <v>17</v>
      </c>
      <c r="C6" s="16" t="s">
        <v>18</v>
      </c>
      <c r="D6" s="18">
        <v>1</v>
      </c>
      <c r="E6" s="18"/>
      <c r="F6" s="18"/>
      <c r="G6" s="18">
        <f>IF(D6="","",D6*(E6+F6))</f>
        <v>0</v>
      </c>
    </row>
    <row r="7" spans="1:7" x14ac:dyDescent="0.25">
      <c r="A7" s="47" t="s">
        <v>19</v>
      </c>
      <c r="B7" s="47"/>
      <c r="C7" s="47"/>
      <c r="D7" s="47"/>
      <c r="E7" s="47"/>
      <c r="F7" s="47"/>
      <c r="G7" s="47"/>
    </row>
    <row r="8" spans="1:7" ht="24" customHeight="1" x14ac:dyDescent="0.25">
      <c r="A8" s="16">
        <v>1</v>
      </c>
      <c r="B8" s="17" t="s">
        <v>20</v>
      </c>
      <c r="C8" s="16" t="s">
        <v>18</v>
      </c>
      <c r="D8" s="18">
        <v>1</v>
      </c>
      <c r="E8" s="18"/>
      <c r="F8" s="18"/>
      <c r="G8" s="18">
        <f>IF(D8="","",D8*(E8+F8))</f>
        <v>0</v>
      </c>
    </row>
    <row r="9" spans="1:7" x14ac:dyDescent="0.25">
      <c r="A9" s="47" t="s">
        <v>21</v>
      </c>
      <c r="B9" s="47"/>
      <c r="C9" s="47"/>
      <c r="D9" s="47"/>
      <c r="E9" s="47"/>
      <c r="F9" s="47"/>
      <c r="G9" s="47"/>
    </row>
    <row r="10" spans="1:7" ht="28.5" customHeight="1" x14ac:dyDescent="0.25">
      <c r="A10" s="16">
        <v>1</v>
      </c>
      <c r="B10" s="17" t="s">
        <v>22</v>
      </c>
      <c r="C10" s="16" t="s">
        <v>18</v>
      </c>
      <c r="D10" s="18">
        <v>1</v>
      </c>
      <c r="E10" s="18"/>
      <c r="F10" s="18"/>
      <c r="G10" s="18">
        <f>IF(D10="","",D10*(E10+F10))</f>
        <v>0</v>
      </c>
    </row>
    <row r="11" spans="1:7" x14ac:dyDescent="0.25">
      <c r="A11" s="47" t="s">
        <v>119</v>
      </c>
      <c r="B11" s="47"/>
      <c r="C11" s="47"/>
      <c r="D11" s="47"/>
      <c r="E11" s="47"/>
      <c r="F11" s="47"/>
      <c r="G11" s="47"/>
    </row>
    <row r="12" spans="1:7" ht="24" x14ac:dyDescent="0.25">
      <c r="A12" s="16">
        <v>1</v>
      </c>
      <c r="B12" s="17" t="s">
        <v>118</v>
      </c>
      <c r="C12" s="16" t="s">
        <v>18</v>
      </c>
      <c r="D12" s="18">
        <v>1</v>
      </c>
      <c r="E12" s="18"/>
      <c r="F12" s="18"/>
      <c r="G12" s="18">
        <f>IF(D12="","",D12*(E12+F12))</f>
        <v>0</v>
      </c>
    </row>
    <row r="13" spans="1:7" x14ac:dyDescent="0.25">
      <c r="A13" s="47" t="s">
        <v>117</v>
      </c>
      <c r="B13" s="47"/>
      <c r="C13" s="47"/>
      <c r="D13" s="47"/>
      <c r="E13" s="47"/>
      <c r="F13" s="47"/>
      <c r="G13" s="47"/>
    </row>
    <row r="14" spans="1:7" ht="15" customHeight="1" x14ac:dyDescent="0.25">
      <c r="A14" s="16">
        <v>1</v>
      </c>
      <c r="B14" s="17" t="s">
        <v>23</v>
      </c>
      <c r="C14" s="16" t="s">
        <v>18</v>
      </c>
      <c r="D14" s="18">
        <v>1</v>
      </c>
      <c r="E14" s="18"/>
      <c r="F14" s="18"/>
      <c r="G14" s="18">
        <f>IF(D14="","",D14*(E14+F14))</f>
        <v>0</v>
      </c>
    </row>
    <row r="15" spans="1:7" ht="18" customHeight="1" x14ac:dyDescent="0.25">
      <c r="A15" s="46" t="s">
        <v>24</v>
      </c>
      <c r="B15" s="46"/>
      <c r="C15" s="46"/>
      <c r="D15" s="46"/>
      <c r="E15" s="46"/>
      <c r="F15" s="46"/>
      <c r="G15" s="3">
        <f>SUM(G4:G14)</f>
        <v>0</v>
      </c>
    </row>
    <row r="17" spans="1:7" ht="19.5" customHeight="1" x14ac:dyDescent="0.25">
      <c r="A17" s="48" t="s">
        <v>25</v>
      </c>
      <c r="B17" s="48"/>
      <c r="C17" s="48"/>
      <c r="D17" s="48"/>
      <c r="E17" s="48"/>
      <c r="F17" s="48"/>
      <c r="G17" s="48"/>
    </row>
    <row r="18" spans="1:7" ht="42" customHeight="1" x14ac:dyDescent="0.25">
      <c r="A18" s="49" t="s">
        <v>26</v>
      </c>
      <c r="B18" s="49"/>
      <c r="C18" s="49"/>
      <c r="D18" s="49"/>
      <c r="E18" s="49"/>
      <c r="F18" s="49"/>
      <c r="G18" s="49"/>
    </row>
    <row r="19" spans="1:7" x14ac:dyDescent="0.25">
      <c r="A19" s="47" t="s">
        <v>27</v>
      </c>
      <c r="B19" s="47"/>
      <c r="C19" s="47"/>
      <c r="D19" s="47"/>
      <c r="E19" s="47"/>
      <c r="F19" s="47"/>
      <c r="G19" s="47"/>
    </row>
    <row r="20" spans="1:7" ht="28.5" customHeight="1" x14ac:dyDescent="0.25">
      <c r="A20" s="16">
        <v>1</v>
      </c>
      <c r="B20" s="17" t="s">
        <v>28</v>
      </c>
      <c r="C20" s="16" t="s">
        <v>29</v>
      </c>
      <c r="D20" s="18">
        <v>29.8</v>
      </c>
      <c r="E20" s="18"/>
      <c r="F20" s="18"/>
      <c r="G20" s="18">
        <f>IF(D20="","",D20*(E20+F20))</f>
        <v>0</v>
      </c>
    </row>
    <row r="21" spans="1:7" x14ac:dyDescent="0.25">
      <c r="A21" s="47" t="s">
        <v>30</v>
      </c>
      <c r="B21" s="47"/>
      <c r="C21" s="47"/>
      <c r="D21" s="47"/>
      <c r="E21" s="47"/>
      <c r="F21" s="47"/>
      <c r="G21" s="47"/>
    </row>
    <row r="22" spans="1:7" ht="15" customHeight="1" x14ac:dyDescent="0.25">
      <c r="A22" s="16">
        <v>1</v>
      </c>
      <c r="B22" s="17" t="s">
        <v>31</v>
      </c>
      <c r="C22" s="16" t="s">
        <v>32</v>
      </c>
      <c r="D22" s="18">
        <v>13.84</v>
      </c>
      <c r="E22" s="18"/>
      <c r="F22" s="18"/>
      <c r="G22" s="18">
        <f>IF(D22="","",D22*(E22+F22))</f>
        <v>0</v>
      </c>
    </row>
    <row r="23" spans="1:7" x14ac:dyDescent="0.25">
      <c r="A23" s="47" t="s">
        <v>33</v>
      </c>
      <c r="B23" s="47"/>
      <c r="C23" s="47"/>
      <c r="D23" s="47"/>
      <c r="E23" s="47"/>
      <c r="F23" s="47"/>
      <c r="G23" s="47"/>
    </row>
    <row r="24" spans="1:7" ht="18" customHeight="1" x14ac:dyDescent="0.25">
      <c r="A24" s="16">
        <v>1</v>
      </c>
      <c r="B24" s="17" t="s">
        <v>34</v>
      </c>
      <c r="C24" s="16" t="s">
        <v>18</v>
      </c>
      <c r="D24" s="18">
        <v>1</v>
      </c>
      <c r="E24" s="18"/>
      <c r="F24" s="18"/>
      <c r="G24" s="18">
        <f>IF(D24="","",D24*(E24+F24))</f>
        <v>0</v>
      </c>
    </row>
    <row r="25" spans="1:7" x14ac:dyDescent="0.25">
      <c r="A25" s="47" t="s">
        <v>35</v>
      </c>
      <c r="B25" s="47"/>
      <c r="C25" s="47"/>
      <c r="D25" s="47"/>
      <c r="E25" s="47"/>
      <c r="F25" s="47"/>
      <c r="G25" s="47"/>
    </row>
    <row r="26" spans="1:7" ht="18" customHeight="1" x14ac:dyDescent="0.25">
      <c r="A26" s="16">
        <v>1</v>
      </c>
      <c r="B26" s="17" t="s">
        <v>36</v>
      </c>
      <c r="C26" s="16" t="s">
        <v>18</v>
      </c>
      <c r="D26" s="18">
        <v>1</v>
      </c>
      <c r="E26" s="18"/>
      <c r="F26" s="18"/>
      <c r="G26" s="18">
        <f>IF(D26="","",D26*(E26+F26))</f>
        <v>0</v>
      </c>
    </row>
    <row r="27" spans="1:7" x14ac:dyDescent="0.25">
      <c r="A27" s="47" t="s">
        <v>37</v>
      </c>
      <c r="B27" s="47"/>
      <c r="C27" s="47"/>
      <c r="D27" s="47"/>
      <c r="E27" s="47"/>
      <c r="F27" s="47"/>
      <c r="G27" s="47"/>
    </row>
    <row r="28" spans="1:7" ht="18" customHeight="1" x14ac:dyDescent="0.25">
      <c r="A28" s="16">
        <v>1</v>
      </c>
      <c r="B28" s="17" t="s">
        <v>38</v>
      </c>
      <c r="C28" s="16" t="s">
        <v>18</v>
      </c>
      <c r="D28" s="18">
        <v>1</v>
      </c>
      <c r="E28" s="18"/>
      <c r="F28" s="18"/>
      <c r="G28" s="18">
        <f>IF(D28="","",D28*(E28+F28))</f>
        <v>0</v>
      </c>
    </row>
    <row r="29" spans="1:7" ht="18" customHeight="1" x14ac:dyDescent="0.25">
      <c r="A29" s="46" t="s">
        <v>39</v>
      </c>
      <c r="B29" s="46"/>
      <c r="C29" s="46"/>
      <c r="D29" s="46"/>
      <c r="E29" s="46"/>
      <c r="F29" s="46"/>
      <c r="G29" s="3">
        <f>SUM(G18:G28)</f>
        <v>0</v>
      </c>
    </row>
    <row r="31" spans="1:7" ht="19.5" customHeight="1" x14ac:dyDescent="0.25">
      <c r="A31" s="48" t="s">
        <v>40</v>
      </c>
      <c r="B31" s="48"/>
      <c r="C31" s="48"/>
      <c r="D31" s="48"/>
      <c r="E31" s="48"/>
      <c r="F31" s="48"/>
      <c r="G31" s="48"/>
    </row>
    <row r="32" spans="1:7" ht="42" customHeight="1" x14ac:dyDescent="0.25">
      <c r="A32" s="49" t="s">
        <v>41</v>
      </c>
      <c r="B32" s="49"/>
      <c r="C32" s="49"/>
      <c r="D32" s="49"/>
      <c r="E32" s="49"/>
      <c r="F32" s="49"/>
      <c r="G32" s="49"/>
    </row>
    <row r="33" spans="1:7" x14ac:dyDescent="0.25">
      <c r="A33" s="47" t="s">
        <v>42</v>
      </c>
      <c r="B33" s="47"/>
      <c r="C33" s="47"/>
      <c r="D33" s="47"/>
      <c r="E33" s="47"/>
      <c r="F33" s="47"/>
      <c r="G33" s="47"/>
    </row>
    <row r="34" spans="1:7" ht="15" customHeight="1" x14ac:dyDescent="0.25">
      <c r="A34" s="16">
        <v>1</v>
      </c>
      <c r="B34" s="17" t="s">
        <v>43</v>
      </c>
      <c r="C34" s="16" t="s">
        <v>29</v>
      </c>
      <c r="D34" s="18">
        <v>0.69</v>
      </c>
      <c r="E34" s="18"/>
      <c r="F34" s="18"/>
      <c r="G34" s="18">
        <f>IF(D34="","",D34*(E34+F34))</f>
        <v>0</v>
      </c>
    </row>
    <row r="35" spans="1:7" ht="15" customHeight="1" x14ac:dyDescent="0.25">
      <c r="A35" s="16">
        <v>2</v>
      </c>
      <c r="B35" s="22" t="s">
        <v>138</v>
      </c>
      <c r="C35" s="16" t="s">
        <v>29</v>
      </c>
      <c r="D35" s="18">
        <f>(0.01125)*3</f>
        <v>3.3750000000000002E-2</v>
      </c>
      <c r="E35" s="18"/>
      <c r="F35" s="18"/>
      <c r="G35" s="18">
        <f>IF(D35="","",D35*(E35+F35))</f>
        <v>0</v>
      </c>
    </row>
    <row r="36" spans="1:7" x14ac:dyDescent="0.25">
      <c r="A36" s="47" t="s">
        <v>44</v>
      </c>
      <c r="B36" s="47"/>
      <c r="C36" s="47"/>
      <c r="D36" s="47"/>
      <c r="E36" s="47"/>
      <c r="F36" s="47"/>
      <c r="G36" s="47"/>
    </row>
    <row r="37" spans="1:7" ht="18" customHeight="1" x14ac:dyDescent="0.25">
      <c r="A37" s="16">
        <v>1</v>
      </c>
      <c r="B37" s="17" t="s">
        <v>45</v>
      </c>
      <c r="C37" s="16" t="s">
        <v>29</v>
      </c>
      <c r="D37" s="18">
        <v>4.8499999999999996</v>
      </c>
      <c r="E37" s="18"/>
      <c r="F37" s="18"/>
      <c r="G37" s="18">
        <f t="shared" ref="G37:G45" si="0">IF(D37="","",D37*(E37+F37))</f>
        <v>0</v>
      </c>
    </row>
    <row r="38" spans="1:7" ht="15" customHeight="1" x14ac:dyDescent="0.25">
      <c r="A38" s="16">
        <v>2</v>
      </c>
      <c r="B38" s="22" t="s">
        <v>46</v>
      </c>
      <c r="C38" s="16" t="s">
        <v>29</v>
      </c>
      <c r="D38" s="18">
        <v>3.25</v>
      </c>
      <c r="E38" s="18"/>
      <c r="F38" s="18"/>
      <c r="G38" s="18">
        <f t="shared" si="0"/>
        <v>0</v>
      </c>
    </row>
    <row r="39" spans="1:7" ht="18" customHeight="1" x14ac:dyDescent="0.25">
      <c r="A39" s="16">
        <v>3</v>
      </c>
      <c r="B39" s="17" t="s">
        <v>47</v>
      </c>
      <c r="C39" s="16" t="s">
        <v>29</v>
      </c>
      <c r="D39" s="18">
        <v>5.2</v>
      </c>
      <c r="E39" s="18"/>
      <c r="F39" s="18"/>
      <c r="G39" s="18">
        <f t="shared" si="0"/>
        <v>0</v>
      </c>
    </row>
    <row r="40" spans="1:7" ht="15" customHeight="1" x14ac:dyDescent="0.25">
      <c r="A40" s="16">
        <v>4</v>
      </c>
      <c r="B40" s="17" t="s">
        <v>106</v>
      </c>
      <c r="C40" s="16" t="s">
        <v>29</v>
      </c>
      <c r="D40" s="18">
        <v>2.29</v>
      </c>
      <c r="E40" s="18"/>
      <c r="F40" s="18"/>
      <c r="G40" s="18">
        <f t="shared" si="0"/>
        <v>0</v>
      </c>
    </row>
    <row r="41" spans="1:7" ht="15" customHeight="1" x14ac:dyDescent="0.25">
      <c r="A41" s="16">
        <v>5</v>
      </c>
      <c r="B41" s="22" t="s">
        <v>108</v>
      </c>
      <c r="C41" s="16" t="s">
        <v>29</v>
      </c>
      <c r="D41" s="18">
        <v>2.11</v>
      </c>
      <c r="E41" s="18"/>
      <c r="F41" s="18"/>
      <c r="G41" s="18">
        <f t="shared" si="0"/>
        <v>0</v>
      </c>
    </row>
    <row r="42" spans="1:7" ht="15" customHeight="1" x14ac:dyDescent="0.25">
      <c r="A42" s="21" t="s">
        <v>120</v>
      </c>
      <c r="B42" s="17" t="s">
        <v>107</v>
      </c>
      <c r="C42" s="16" t="s">
        <v>29</v>
      </c>
      <c r="D42" s="18">
        <v>2.77</v>
      </c>
      <c r="E42" s="18"/>
      <c r="F42" s="18"/>
      <c r="G42" s="18">
        <f t="shared" si="0"/>
        <v>0</v>
      </c>
    </row>
    <row r="43" spans="1:7" ht="18" customHeight="1" x14ac:dyDescent="0.25">
      <c r="A43" s="21" t="s">
        <v>121</v>
      </c>
      <c r="B43" s="17" t="s">
        <v>49</v>
      </c>
      <c r="C43" s="16" t="s">
        <v>29</v>
      </c>
      <c r="D43" s="18">
        <v>3.31</v>
      </c>
      <c r="E43" s="18"/>
      <c r="F43" s="18"/>
      <c r="G43" s="18">
        <f t="shared" si="0"/>
        <v>0</v>
      </c>
    </row>
    <row r="44" spans="1:7" ht="18" customHeight="1" x14ac:dyDescent="0.25">
      <c r="A44" s="21" t="s">
        <v>122</v>
      </c>
      <c r="B44" s="22" t="s">
        <v>138</v>
      </c>
      <c r="C44" s="16" t="s">
        <v>29</v>
      </c>
      <c r="D44" s="32">
        <f>(0.1)*3</f>
        <v>0.30000000000000004</v>
      </c>
      <c r="E44" s="18"/>
      <c r="F44" s="18"/>
      <c r="G44" s="18">
        <f t="shared" si="0"/>
        <v>0</v>
      </c>
    </row>
    <row r="45" spans="1:7" ht="18" customHeight="1" x14ac:dyDescent="0.25">
      <c r="A45" s="21" t="s">
        <v>123</v>
      </c>
      <c r="B45" s="22" t="s">
        <v>139</v>
      </c>
      <c r="C45" s="16" t="s">
        <v>29</v>
      </c>
      <c r="D45" s="18">
        <f>(0.03*3)</f>
        <v>0.09</v>
      </c>
      <c r="E45" s="18"/>
      <c r="F45" s="18"/>
      <c r="G45" s="18">
        <f t="shared" si="0"/>
        <v>0</v>
      </c>
    </row>
    <row r="46" spans="1:7" x14ac:dyDescent="0.25">
      <c r="A46" s="47" t="s">
        <v>50</v>
      </c>
      <c r="B46" s="47"/>
      <c r="C46" s="47"/>
      <c r="D46" s="47"/>
      <c r="E46" s="47"/>
      <c r="F46" s="47"/>
      <c r="G46" s="47"/>
    </row>
    <row r="47" spans="1:7" ht="15" customHeight="1" x14ac:dyDescent="0.25">
      <c r="A47" s="16">
        <v>1</v>
      </c>
      <c r="B47" s="17" t="s">
        <v>51</v>
      </c>
      <c r="C47" s="16" t="s">
        <v>32</v>
      </c>
      <c r="D47" s="18">
        <v>5.2</v>
      </c>
      <c r="E47" s="18"/>
      <c r="F47" s="18"/>
      <c r="G47" s="18">
        <f t="shared" ref="G47:G55" si="1">IF(D47="","",D47*(E47+F47))</f>
        <v>0</v>
      </c>
    </row>
    <row r="48" spans="1:7" ht="15" customHeight="1" x14ac:dyDescent="0.25">
      <c r="A48" s="16">
        <v>2</v>
      </c>
      <c r="B48" s="17" t="s">
        <v>52</v>
      </c>
      <c r="C48" s="16" t="s">
        <v>32</v>
      </c>
      <c r="D48" s="18">
        <v>65</v>
      </c>
      <c r="E48" s="18"/>
      <c r="F48" s="18"/>
      <c r="G48" s="18">
        <f t="shared" si="1"/>
        <v>0</v>
      </c>
    </row>
    <row r="49" spans="1:7" ht="15" customHeight="1" x14ac:dyDescent="0.25">
      <c r="A49" s="16">
        <v>3</v>
      </c>
      <c r="B49" s="17" t="s">
        <v>53</v>
      </c>
      <c r="C49" s="16" t="s">
        <v>32</v>
      </c>
      <c r="D49" s="18">
        <v>52</v>
      </c>
      <c r="E49" s="18"/>
      <c r="F49" s="18"/>
      <c r="G49" s="18">
        <f t="shared" si="1"/>
        <v>0</v>
      </c>
    </row>
    <row r="50" spans="1:7" ht="15" customHeight="1" x14ac:dyDescent="0.25">
      <c r="A50" s="16">
        <v>4</v>
      </c>
      <c r="B50" s="17" t="s">
        <v>48</v>
      </c>
      <c r="C50" s="16" t="s">
        <v>32</v>
      </c>
      <c r="D50" s="18">
        <v>18.59</v>
      </c>
      <c r="E50" s="18"/>
      <c r="F50" s="18"/>
      <c r="G50" s="18">
        <f t="shared" si="1"/>
        <v>0</v>
      </c>
    </row>
    <row r="51" spans="1:7" ht="15" customHeight="1" x14ac:dyDescent="0.25">
      <c r="A51" s="16">
        <v>5</v>
      </c>
      <c r="B51" s="22" t="s">
        <v>108</v>
      </c>
      <c r="C51" s="16" t="s">
        <v>32</v>
      </c>
      <c r="D51" s="18">
        <v>13.84</v>
      </c>
      <c r="E51" s="18"/>
      <c r="F51" s="18"/>
      <c r="G51" s="18">
        <f t="shared" si="1"/>
        <v>0</v>
      </c>
    </row>
    <row r="52" spans="1:7" ht="15" customHeight="1" x14ac:dyDescent="0.25">
      <c r="A52" s="21" t="s">
        <v>120</v>
      </c>
      <c r="B52" s="17" t="s">
        <v>107</v>
      </c>
      <c r="C52" s="16" t="s">
        <v>32</v>
      </c>
      <c r="D52" s="18">
        <v>18.5</v>
      </c>
      <c r="E52" s="18"/>
      <c r="F52" s="18"/>
      <c r="G52" s="18">
        <f t="shared" si="1"/>
        <v>0</v>
      </c>
    </row>
    <row r="53" spans="1:7" ht="15" customHeight="1" x14ac:dyDescent="0.25">
      <c r="A53" s="21" t="s">
        <v>121</v>
      </c>
      <c r="B53" s="17" t="s">
        <v>54</v>
      </c>
      <c r="C53" s="16" t="s">
        <v>32</v>
      </c>
      <c r="D53" s="18">
        <v>44.2</v>
      </c>
      <c r="E53" s="18"/>
      <c r="F53" s="18"/>
      <c r="G53" s="18">
        <f t="shared" si="1"/>
        <v>0</v>
      </c>
    </row>
    <row r="54" spans="1:7" ht="15" customHeight="1" x14ac:dyDescent="0.25">
      <c r="A54" s="21" t="s">
        <v>122</v>
      </c>
      <c r="B54" s="22" t="s">
        <v>138</v>
      </c>
      <c r="C54" s="16" t="s">
        <v>32</v>
      </c>
      <c r="D54" s="18">
        <f>0.65*3</f>
        <v>1.9500000000000002</v>
      </c>
      <c r="E54" s="18"/>
      <c r="F54" s="18"/>
      <c r="G54" s="18">
        <f t="shared" si="1"/>
        <v>0</v>
      </c>
    </row>
    <row r="55" spans="1:7" ht="15" customHeight="1" x14ac:dyDescent="0.25">
      <c r="A55" s="21" t="s">
        <v>123</v>
      </c>
      <c r="B55" s="22" t="s">
        <v>139</v>
      </c>
      <c r="C55" s="16" t="s">
        <v>32</v>
      </c>
      <c r="D55" s="18">
        <f>0.5*3</f>
        <v>1.5</v>
      </c>
      <c r="E55" s="18"/>
      <c r="F55" s="18"/>
      <c r="G55" s="18">
        <f t="shared" si="1"/>
        <v>0</v>
      </c>
    </row>
    <row r="56" spans="1:7" x14ac:dyDescent="0.25">
      <c r="A56" s="47" t="s">
        <v>55</v>
      </c>
      <c r="B56" s="47"/>
      <c r="C56" s="47"/>
      <c r="D56" s="47"/>
      <c r="E56" s="47"/>
      <c r="F56" s="47"/>
      <c r="G56" s="47"/>
    </row>
    <row r="57" spans="1:7" ht="18" customHeight="1" x14ac:dyDescent="0.25">
      <c r="A57" s="16">
        <v>1</v>
      </c>
      <c r="B57" s="22" t="s">
        <v>56</v>
      </c>
      <c r="C57" s="16" t="s">
        <v>57</v>
      </c>
      <c r="D57" s="18">
        <v>120</v>
      </c>
      <c r="E57" s="18"/>
      <c r="F57" s="18"/>
      <c r="G57" s="18">
        <f t="shared" ref="G57:G69" si="2">IF(D57="","",D57*(E57+F57))</f>
        <v>0</v>
      </c>
    </row>
    <row r="58" spans="1:7" ht="18" customHeight="1" x14ac:dyDescent="0.25">
      <c r="A58" s="16">
        <v>2</v>
      </c>
      <c r="B58" s="22" t="s">
        <v>140</v>
      </c>
      <c r="C58" s="16" t="s">
        <v>57</v>
      </c>
      <c r="D58" s="18">
        <v>120</v>
      </c>
      <c r="E58" s="18"/>
      <c r="F58" s="18"/>
      <c r="G58" s="18">
        <f t="shared" si="2"/>
        <v>0</v>
      </c>
    </row>
    <row r="59" spans="1:7" ht="15" customHeight="1" x14ac:dyDescent="0.25">
      <c r="A59" s="16">
        <v>3</v>
      </c>
      <c r="B59" s="17" t="s">
        <v>58</v>
      </c>
      <c r="C59" s="16" t="s">
        <v>57</v>
      </c>
      <c r="D59" s="18">
        <v>180</v>
      </c>
      <c r="E59" s="18"/>
      <c r="F59" s="18"/>
      <c r="G59" s="18">
        <f t="shared" si="2"/>
        <v>0</v>
      </c>
    </row>
    <row r="60" spans="1:7" ht="15" customHeight="1" x14ac:dyDescent="0.25">
      <c r="A60" s="16">
        <v>4</v>
      </c>
      <c r="B60" s="17" t="s">
        <v>59</v>
      </c>
      <c r="C60" s="16" t="s">
        <v>57</v>
      </c>
      <c r="D60" s="18">
        <v>60</v>
      </c>
      <c r="E60" s="18"/>
      <c r="F60" s="18"/>
      <c r="G60" s="18">
        <f t="shared" si="2"/>
        <v>0</v>
      </c>
    </row>
    <row r="61" spans="1:7" ht="15" customHeight="1" x14ac:dyDescent="0.25">
      <c r="A61" s="16">
        <v>5</v>
      </c>
      <c r="B61" s="17" t="s">
        <v>60</v>
      </c>
      <c r="C61" s="16" t="s">
        <v>57</v>
      </c>
      <c r="D61" s="18">
        <v>90</v>
      </c>
      <c r="E61" s="18"/>
      <c r="F61" s="18"/>
      <c r="G61" s="18">
        <f t="shared" si="2"/>
        <v>0</v>
      </c>
    </row>
    <row r="62" spans="1:7" ht="15" customHeight="1" x14ac:dyDescent="0.25">
      <c r="A62" s="16">
        <v>6</v>
      </c>
      <c r="B62" s="17" t="s">
        <v>61</v>
      </c>
      <c r="C62" s="16" t="s">
        <v>57</v>
      </c>
      <c r="D62" s="18">
        <v>33</v>
      </c>
      <c r="E62" s="18"/>
      <c r="F62" s="18"/>
      <c r="G62" s="18">
        <f t="shared" si="2"/>
        <v>0</v>
      </c>
    </row>
    <row r="63" spans="1:7" ht="15" customHeight="1" x14ac:dyDescent="0.25">
      <c r="A63" s="16">
        <v>7</v>
      </c>
      <c r="B63" s="17" t="s">
        <v>62</v>
      </c>
      <c r="C63" s="16" t="s">
        <v>57</v>
      </c>
      <c r="D63" s="18">
        <v>43</v>
      </c>
      <c r="E63" s="18"/>
      <c r="F63" s="18"/>
      <c r="G63" s="18">
        <f t="shared" si="2"/>
        <v>0</v>
      </c>
    </row>
    <row r="64" spans="1:7" ht="18" customHeight="1" x14ac:dyDescent="0.25">
      <c r="A64" s="21" t="s">
        <v>122</v>
      </c>
      <c r="B64" s="22" t="s">
        <v>110</v>
      </c>
      <c r="C64" s="16" t="s">
        <v>57</v>
      </c>
      <c r="D64" s="18">
        <v>60</v>
      </c>
      <c r="E64" s="18"/>
      <c r="F64" s="18"/>
      <c r="G64" s="18">
        <f t="shared" si="2"/>
        <v>0</v>
      </c>
    </row>
    <row r="65" spans="1:7" ht="18" customHeight="1" x14ac:dyDescent="0.25">
      <c r="A65" s="21" t="s">
        <v>123</v>
      </c>
      <c r="B65" s="22" t="s">
        <v>109</v>
      </c>
      <c r="C65" s="16" t="s">
        <v>57</v>
      </c>
      <c r="D65" s="18">
        <v>79</v>
      </c>
      <c r="E65" s="18"/>
      <c r="F65" s="18"/>
      <c r="G65" s="18">
        <f t="shared" ref="G65" si="3">IF(D65="","",D65*(E65+F65))</f>
        <v>0</v>
      </c>
    </row>
    <row r="66" spans="1:7" ht="15" customHeight="1" x14ac:dyDescent="0.25">
      <c r="A66" s="21" t="s">
        <v>124</v>
      </c>
      <c r="B66" s="17" t="s">
        <v>63</v>
      </c>
      <c r="C66" s="16" t="s">
        <v>57</v>
      </c>
      <c r="D66" s="18">
        <v>95</v>
      </c>
      <c r="E66" s="18"/>
      <c r="F66" s="18"/>
      <c r="G66" s="18">
        <f t="shared" si="2"/>
        <v>0</v>
      </c>
    </row>
    <row r="67" spans="1:7" ht="15" customHeight="1" x14ac:dyDescent="0.25">
      <c r="A67" s="21" t="s">
        <v>122</v>
      </c>
      <c r="B67" s="22" t="s">
        <v>141</v>
      </c>
      <c r="C67" s="16" t="s">
        <v>57</v>
      </c>
      <c r="D67" s="18">
        <f>2*3</f>
        <v>6</v>
      </c>
      <c r="E67" s="18"/>
      <c r="F67" s="18"/>
      <c r="G67" s="18">
        <f t="shared" si="2"/>
        <v>0</v>
      </c>
    </row>
    <row r="68" spans="1:7" ht="15" customHeight="1" x14ac:dyDescent="0.25">
      <c r="A68" s="21" t="s">
        <v>123</v>
      </c>
      <c r="B68" s="22" t="s">
        <v>142</v>
      </c>
      <c r="C68" s="16" t="s">
        <v>57</v>
      </c>
      <c r="D68" s="18">
        <f>2*3</f>
        <v>6</v>
      </c>
      <c r="E68" s="18"/>
      <c r="F68" s="18"/>
      <c r="G68" s="18">
        <f t="shared" si="2"/>
        <v>0</v>
      </c>
    </row>
    <row r="69" spans="1:7" ht="15" customHeight="1" x14ac:dyDescent="0.25">
      <c r="A69" s="21" t="s">
        <v>124</v>
      </c>
      <c r="B69" s="22" t="s">
        <v>143</v>
      </c>
      <c r="C69" s="16" t="s">
        <v>57</v>
      </c>
      <c r="D69" s="18">
        <f>1*3</f>
        <v>3</v>
      </c>
      <c r="E69" s="18"/>
      <c r="F69" s="18"/>
      <c r="G69" s="18">
        <f t="shared" si="2"/>
        <v>0</v>
      </c>
    </row>
    <row r="70" spans="1:7" x14ac:dyDescent="0.25">
      <c r="A70" s="47" t="s">
        <v>64</v>
      </c>
      <c r="B70" s="47"/>
      <c r="C70" s="47"/>
      <c r="D70" s="47"/>
      <c r="E70" s="47"/>
      <c r="F70" s="47"/>
      <c r="G70" s="47"/>
    </row>
    <row r="71" spans="1:7" ht="24.6" customHeight="1" x14ac:dyDescent="0.25">
      <c r="A71" s="16">
        <v>1</v>
      </c>
      <c r="B71" s="17" t="s">
        <v>65</v>
      </c>
      <c r="C71" s="16" t="s">
        <v>32</v>
      </c>
      <c r="D71" s="18">
        <v>40</v>
      </c>
      <c r="E71" s="18"/>
      <c r="F71" s="18"/>
      <c r="G71" s="18">
        <f>IF(D71="","",D71*(E71+F71))</f>
        <v>0</v>
      </c>
    </row>
    <row r="72" spans="1:7" ht="15" customHeight="1" x14ac:dyDescent="0.25">
      <c r="A72" s="16">
        <v>2</v>
      </c>
      <c r="B72" s="17" t="s">
        <v>66</v>
      </c>
      <c r="C72" s="16" t="s">
        <v>67</v>
      </c>
      <c r="D72" s="18">
        <v>30</v>
      </c>
      <c r="E72" s="18"/>
      <c r="F72" s="18"/>
      <c r="G72" s="18">
        <f>IF(D72="","",D72*(E72+F72))</f>
        <v>0</v>
      </c>
    </row>
    <row r="73" spans="1:7" x14ac:dyDescent="0.25">
      <c r="A73" s="47" t="s">
        <v>68</v>
      </c>
      <c r="B73" s="47"/>
      <c r="C73" s="47"/>
      <c r="D73" s="47"/>
      <c r="E73" s="47"/>
      <c r="F73" s="47"/>
      <c r="G73" s="47"/>
    </row>
    <row r="74" spans="1:7" ht="24.95" customHeight="1" x14ac:dyDescent="0.25">
      <c r="A74" s="16">
        <v>1</v>
      </c>
      <c r="B74" s="17" t="s">
        <v>69</v>
      </c>
      <c r="C74" s="16" t="s">
        <v>18</v>
      </c>
      <c r="D74" s="18">
        <v>1</v>
      </c>
      <c r="E74" s="18"/>
      <c r="F74" s="18"/>
      <c r="G74" s="18">
        <f>IF(D74="","",D74*(E74+F74))</f>
        <v>0</v>
      </c>
    </row>
    <row r="75" spans="1:7" x14ac:dyDescent="0.25">
      <c r="A75" s="47" t="s">
        <v>70</v>
      </c>
      <c r="B75" s="47"/>
      <c r="C75" s="47"/>
      <c r="D75" s="47"/>
      <c r="E75" s="47"/>
      <c r="F75" s="47"/>
      <c r="G75" s="47"/>
    </row>
    <row r="76" spans="1:7" ht="15" customHeight="1" x14ac:dyDescent="0.25">
      <c r="A76" s="16">
        <v>1</v>
      </c>
      <c r="B76" s="17" t="s">
        <v>71</v>
      </c>
      <c r="C76" s="16" t="s">
        <v>57</v>
      </c>
      <c r="D76" s="18">
        <v>2</v>
      </c>
      <c r="E76" s="18"/>
      <c r="F76" s="18"/>
      <c r="G76" s="18">
        <f>IF(D76="","",D76*(E76+F76))</f>
        <v>0</v>
      </c>
    </row>
    <row r="77" spans="1:7" ht="18" customHeight="1" x14ac:dyDescent="0.25">
      <c r="A77" s="46" t="s">
        <v>72</v>
      </c>
      <c r="B77" s="46"/>
      <c r="C77" s="46"/>
      <c r="D77" s="46"/>
      <c r="E77" s="46"/>
      <c r="F77" s="46"/>
      <c r="G77" s="3">
        <f>SUM(G32:G76)</f>
        <v>0</v>
      </c>
    </row>
    <row r="79" spans="1:7" ht="19.5" customHeight="1" x14ac:dyDescent="0.25">
      <c r="A79" s="48" t="s">
        <v>73</v>
      </c>
      <c r="B79" s="48"/>
      <c r="C79" s="48"/>
      <c r="D79" s="48"/>
      <c r="E79" s="48"/>
      <c r="F79" s="48"/>
      <c r="G79" s="48"/>
    </row>
    <row r="80" spans="1:7" ht="42" customHeight="1" x14ac:dyDescent="0.25">
      <c r="A80" s="49" t="s">
        <v>74</v>
      </c>
      <c r="B80" s="49"/>
      <c r="C80" s="49"/>
      <c r="D80" s="49"/>
      <c r="E80" s="49"/>
      <c r="F80" s="49"/>
      <c r="G80" s="49"/>
    </row>
    <row r="81" spans="1:7" x14ac:dyDescent="0.25">
      <c r="A81" s="47" t="s">
        <v>75</v>
      </c>
      <c r="B81" s="47"/>
      <c r="C81" s="47"/>
      <c r="D81" s="47"/>
      <c r="E81" s="47"/>
      <c r="F81" s="47"/>
      <c r="G81" s="47"/>
    </row>
    <row r="82" spans="1:7" ht="24" customHeight="1" x14ac:dyDescent="0.25">
      <c r="A82" s="16">
        <v>1</v>
      </c>
      <c r="B82" s="17" t="s">
        <v>76</v>
      </c>
      <c r="C82" s="16" t="s">
        <v>32</v>
      </c>
      <c r="D82" s="18">
        <v>205</v>
      </c>
      <c r="E82" s="18"/>
      <c r="F82" s="18"/>
      <c r="G82" s="18">
        <f>IF(D82="","",D82*(E82+F82))</f>
        <v>0</v>
      </c>
    </row>
    <row r="83" spans="1:7" x14ac:dyDescent="0.25">
      <c r="A83" s="47" t="s">
        <v>77</v>
      </c>
      <c r="B83" s="47"/>
      <c r="C83" s="47"/>
      <c r="D83" s="47"/>
      <c r="E83" s="47"/>
      <c r="F83" s="47"/>
      <c r="G83" s="47"/>
    </row>
    <row r="84" spans="1:7" ht="15" customHeight="1" x14ac:dyDescent="0.25">
      <c r="A84" s="16">
        <v>1</v>
      </c>
      <c r="B84" s="17" t="s">
        <v>78</v>
      </c>
      <c r="C84" s="16" t="s">
        <v>32</v>
      </c>
      <c r="D84" s="18">
        <v>205</v>
      </c>
      <c r="E84" s="18"/>
      <c r="F84" s="18"/>
      <c r="G84" s="18">
        <f>IF(D84="","",D84*(E84+F84))</f>
        <v>0</v>
      </c>
    </row>
    <row r="85" spans="1:7" ht="15" customHeight="1" x14ac:dyDescent="0.25">
      <c r="A85" s="16">
        <v>2</v>
      </c>
      <c r="B85" s="17" t="s">
        <v>79</v>
      </c>
      <c r="C85" s="16" t="s">
        <v>32</v>
      </c>
      <c r="D85" s="18">
        <v>205</v>
      </c>
      <c r="E85" s="18"/>
      <c r="F85" s="18"/>
      <c r="G85" s="18">
        <f>IF(D85="","",D85*(E85+F85))</f>
        <v>0</v>
      </c>
    </row>
    <row r="86" spans="1:7" ht="18" customHeight="1" x14ac:dyDescent="0.25">
      <c r="A86" s="51" t="s">
        <v>80</v>
      </c>
      <c r="B86" s="51"/>
      <c r="C86" s="51"/>
      <c r="D86" s="51"/>
      <c r="E86" s="51"/>
      <c r="F86" s="51"/>
      <c r="G86" s="20">
        <f>SUM(G80:G85)</f>
        <v>0</v>
      </c>
    </row>
    <row r="88" spans="1:7" ht="19.5" customHeight="1" x14ac:dyDescent="0.25">
      <c r="A88" s="48" t="s">
        <v>81</v>
      </c>
      <c r="B88" s="48"/>
      <c r="C88" s="48"/>
      <c r="D88" s="48"/>
      <c r="E88" s="48"/>
      <c r="F88" s="48"/>
      <c r="G88" s="48"/>
    </row>
    <row r="89" spans="1:7" ht="42" customHeight="1" x14ac:dyDescent="0.25">
      <c r="A89" s="49" t="s">
        <v>82</v>
      </c>
      <c r="B89" s="49"/>
      <c r="C89" s="49"/>
      <c r="D89" s="49"/>
      <c r="E89" s="49"/>
      <c r="F89" s="49"/>
      <c r="G89" s="49"/>
    </row>
    <row r="90" spans="1:7" x14ac:dyDescent="0.25">
      <c r="A90" s="47" t="s">
        <v>83</v>
      </c>
      <c r="B90" s="47"/>
      <c r="C90" s="47"/>
      <c r="D90" s="47"/>
      <c r="E90" s="47"/>
      <c r="F90" s="47"/>
      <c r="G90" s="47"/>
    </row>
    <row r="91" spans="1:7" ht="27.6" customHeight="1" x14ac:dyDescent="0.25">
      <c r="A91" s="16">
        <v>1</v>
      </c>
      <c r="B91" s="17" t="s">
        <v>84</v>
      </c>
      <c r="C91" s="16" t="s">
        <v>32</v>
      </c>
      <c r="D91" s="18">
        <v>235</v>
      </c>
      <c r="E91" s="18"/>
      <c r="F91" s="18"/>
      <c r="G91" s="18">
        <f>IF(D91="","",D91*(E91+F91))</f>
        <v>0</v>
      </c>
    </row>
    <row r="92" spans="1:7" ht="18" customHeight="1" x14ac:dyDescent="0.25">
      <c r="A92" s="46" t="s">
        <v>85</v>
      </c>
      <c r="B92" s="46"/>
      <c r="C92" s="46"/>
      <c r="D92" s="46"/>
      <c r="E92" s="46"/>
      <c r="F92" s="46"/>
      <c r="G92" s="3">
        <f>SUM(G89:G91)</f>
        <v>0</v>
      </c>
    </row>
    <row r="94" spans="1:7" ht="19.5" customHeight="1" x14ac:dyDescent="0.25">
      <c r="A94" s="48" t="s">
        <v>86</v>
      </c>
      <c r="B94" s="48"/>
      <c r="C94" s="48"/>
      <c r="D94" s="48"/>
      <c r="E94" s="48"/>
      <c r="F94" s="48"/>
      <c r="G94" s="48"/>
    </row>
    <row r="95" spans="1:7" ht="42" customHeight="1" x14ac:dyDescent="0.25">
      <c r="A95" s="49" t="s">
        <v>87</v>
      </c>
      <c r="B95" s="49"/>
      <c r="C95" s="49"/>
      <c r="D95" s="49"/>
      <c r="E95" s="49"/>
      <c r="F95" s="49"/>
      <c r="G95" s="49"/>
    </row>
    <row r="96" spans="1:7" x14ac:dyDescent="0.25">
      <c r="A96" s="47" t="s">
        <v>88</v>
      </c>
      <c r="B96" s="47"/>
      <c r="C96" s="47"/>
      <c r="D96" s="47"/>
      <c r="E96" s="47"/>
      <c r="F96" s="47"/>
      <c r="G96" s="47"/>
    </row>
    <row r="97" spans="1:9" ht="24" customHeight="1" x14ac:dyDescent="0.25">
      <c r="A97" s="16">
        <v>1</v>
      </c>
      <c r="B97" s="17" t="s">
        <v>89</v>
      </c>
      <c r="C97" s="16" t="s">
        <v>32</v>
      </c>
      <c r="D97" s="18">
        <v>91</v>
      </c>
      <c r="E97" s="18"/>
      <c r="F97" s="18"/>
      <c r="G97" s="18">
        <f>IF(D97="","",D97*(E97+F97))</f>
        <v>0</v>
      </c>
    </row>
    <row r="98" spans="1:9" ht="24" customHeight="1" x14ac:dyDescent="0.25">
      <c r="A98" s="21" t="s">
        <v>125</v>
      </c>
      <c r="B98" s="22" t="s">
        <v>137</v>
      </c>
      <c r="C98" s="16" t="s">
        <v>32</v>
      </c>
      <c r="D98" s="18">
        <v>25</v>
      </c>
      <c r="E98" s="18"/>
      <c r="F98" s="18"/>
      <c r="G98" s="18">
        <f>IF(D98="","",D98*(E98+F98))</f>
        <v>0</v>
      </c>
    </row>
    <row r="99" spans="1:9" x14ac:dyDescent="0.25">
      <c r="A99" s="47" t="s">
        <v>90</v>
      </c>
      <c r="B99" s="47"/>
      <c r="C99" s="47"/>
      <c r="D99" s="47"/>
      <c r="E99" s="47"/>
      <c r="F99" s="47"/>
      <c r="G99" s="47"/>
    </row>
    <row r="100" spans="1:9" ht="30.6" customHeight="1" x14ac:dyDescent="0.25">
      <c r="A100" s="16">
        <v>1</v>
      </c>
      <c r="B100" s="17" t="s">
        <v>91</v>
      </c>
      <c r="C100" s="16" t="s">
        <v>57</v>
      </c>
      <c r="D100" s="18">
        <v>6</v>
      </c>
      <c r="E100" s="18"/>
      <c r="F100" s="18"/>
      <c r="G100" s="18">
        <f>IF(D100="","",D100*(E100+F100))</f>
        <v>0</v>
      </c>
    </row>
    <row r="101" spans="1:9" ht="15" customHeight="1" x14ac:dyDescent="0.25">
      <c r="A101" s="16">
        <v>2</v>
      </c>
      <c r="B101" s="17" t="s">
        <v>92</v>
      </c>
      <c r="C101" s="16" t="s">
        <v>93</v>
      </c>
      <c r="D101" s="18">
        <v>40</v>
      </c>
      <c r="E101" s="18"/>
      <c r="F101" s="18"/>
      <c r="G101" s="18">
        <f>IF(D101="","",D101*(E101+F101))</f>
        <v>0</v>
      </c>
      <c r="I101" s="31"/>
    </row>
    <row r="102" spans="1:9" ht="15" customHeight="1" x14ac:dyDescent="0.25">
      <c r="A102" s="16">
        <v>3</v>
      </c>
      <c r="B102" s="17" t="s">
        <v>94</v>
      </c>
      <c r="C102" s="16" t="s">
        <v>93</v>
      </c>
      <c r="D102" s="18">
        <v>55</v>
      </c>
      <c r="E102" s="18"/>
      <c r="F102" s="18"/>
      <c r="G102" s="18">
        <f>IF(D102="","",D102*(E102+F102))</f>
        <v>0</v>
      </c>
    </row>
    <row r="103" spans="1:9" ht="15" customHeight="1" x14ac:dyDescent="0.25">
      <c r="A103" s="16">
        <v>4</v>
      </c>
      <c r="B103" s="17" t="s">
        <v>128</v>
      </c>
      <c r="C103" s="16" t="s">
        <v>93</v>
      </c>
      <c r="D103" s="18">
        <v>15</v>
      </c>
      <c r="E103" s="18"/>
      <c r="F103" s="18"/>
      <c r="G103" s="18">
        <f>IF(D103="","",D103*(E103+F103))</f>
        <v>0</v>
      </c>
    </row>
    <row r="104" spans="1:9" ht="15" customHeight="1" x14ac:dyDescent="0.25">
      <c r="A104" s="16">
        <v>5</v>
      </c>
      <c r="B104" s="17" t="s">
        <v>129</v>
      </c>
      <c r="C104" s="16" t="s">
        <v>93</v>
      </c>
      <c r="D104" s="18">
        <v>12</v>
      </c>
      <c r="E104" s="18"/>
      <c r="F104" s="18"/>
      <c r="G104" s="18">
        <f>IF(D104="","",D104*(E104+F104))</f>
        <v>0</v>
      </c>
      <c r="I104" s="31"/>
    </row>
    <row r="105" spans="1:9" ht="15" customHeight="1" x14ac:dyDescent="0.25">
      <c r="A105" s="52" t="s">
        <v>130</v>
      </c>
      <c r="B105" s="47"/>
      <c r="C105" s="47"/>
      <c r="D105" s="47"/>
      <c r="E105" s="47"/>
      <c r="F105" s="47"/>
      <c r="G105" s="47"/>
    </row>
    <row r="106" spans="1:9" ht="15" customHeight="1" x14ac:dyDescent="0.25">
      <c r="A106" s="16" t="s">
        <v>126</v>
      </c>
      <c r="B106" s="17" t="s">
        <v>131</v>
      </c>
      <c r="C106" s="16" t="s">
        <v>93</v>
      </c>
      <c r="D106" s="18">
        <v>20</v>
      </c>
      <c r="E106" s="18"/>
      <c r="F106" s="18"/>
      <c r="G106" s="18">
        <f>IF(D106="","",D106*(E106+F106))</f>
        <v>0</v>
      </c>
    </row>
    <row r="107" spans="1:9" ht="15" customHeight="1" x14ac:dyDescent="0.25">
      <c r="A107" s="16" t="s">
        <v>125</v>
      </c>
      <c r="B107" s="17" t="s">
        <v>132</v>
      </c>
      <c r="C107" s="16" t="s">
        <v>93</v>
      </c>
      <c r="D107" s="18">
        <v>12</v>
      </c>
      <c r="E107" s="18"/>
      <c r="F107" s="18"/>
      <c r="G107" s="18">
        <f>IF(D107="","",D107*(E107+F107))</f>
        <v>0</v>
      </c>
    </row>
    <row r="108" spans="1:9" ht="15" customHeight="1" x14ac:dyDescent="0.25">
      <c r="A108" s="16" t="s">
        <v>127</v>
      </c>
      <c r="B108" s="17" t="s">
        <v>133</v>
      </c>
      <c r="C108" s="16" t="s">
        <v>93</v>
      </c>
      <c r="D108" s="18">
        <v>34</v>
      </c>
      <c r="E108" s="18"/>
      <c r="F108" s="18"/>
      <c r="G108" s="18">
        <f>IF(D108="","",D108*(E108+F108))</f>
        <v>0</v>
      </c>
      <c r="I108" s="31"/>
    </row>
    <row r="109" spans="1:9" x14ac:dyDescent="0.25">
      <c r="A109" s="47" t="s">
        <v>95</v>
      </c>
      <c r="B109" s="47"/>
      <c r="C109" s="47"/>
      <c r="D109" s="47"/>
      <c r="E109" s="47"/>
      <c r="F109" s="47"/>
      <c r="G109" s="47"/>
    </row>
    <row r="110" spans="1:9" ht="24" customHeight="1" x14ac:dyDescent="0.25">
      <c r="A110" s="16">
        <v>1</v>
      </c>
      <c r="B110" s="22" t="s">
        <v>136</v>
      </c>
      <c r="C110" s="16" t="s">
        <v>93</v>
      </c>
      <c r="D110" s="18">
        <v>25</v>
      </c>
      <c r="E110" s="18"/>
      <c r="F110" s="18"/>
      <c r="G110" s="18">
        <f>IF(D110="","",D110*(E110+F110))</f>
        <v>0</v>
      </c>
    </row>
    <row r="111" spans="1:9" ht="24" customHeight="1" x14ac:dyDescent="0.25">
      <c r="A111" s="33">
        <v>2</v>
      </c>
      <c r="B111" s="34" t="s">
        <v>144</v>
      </c>
      <c r="C111" s="33" t="s">
        <v>57</v>
      </c>
      <c r="D111" s="35">
        <v>3</v>
      </c>
      <c r="E111" s="35"/>
      <c r="F111" s="35"/>
      <c r="G111" s="35">
        <f>IF(D111="","",D111*(E111+F111))</f>
        <v>0</v>
      </c>
    </row>
    <row r="112" spans="1:9" ht="24" customHeight="1" x14ac:dyDescent="0.25">
      <c r="A112" s="53" t="s">
        <v>145</v>
      </c>
      <c r="B112" s="53"/>
      <c r="C112" s="53"/>
      <c r="D112" s="53"/>
      <c r="E112" s="53"/>
      <c r="F112" s="53"/>
      <c r="G112" s="53"/>
    </row>
    <row r="113" spans="1:13" ht="24" customHeight="1" x14ac:dyDescent="0.25">
      <c r="A113" s="29">
        <v>1</v>
      </c>
      <c r="B113" s="28" t="s">
        <v>146</v>
      </c>
      <c r="C113" s="29" t="s">
        <v>93</v>
      </c>
      <c r="D113" s="30">
        <v>26</v>
      </c>
      <c r="E113" s="30"/>
      <c r="F113" s="30"/>
      <c r="G113" s="30">
        <f>IF(D113="","",D113*(E113+F113))</f>
        <v>0</v>
      </c>
    </row>
    <row r="114" spans="1:13" ht="24" customHeight="1" x14ac:dyDescent="0.25">
      <c r="A114" s="53" t="s">
        <v>134</v>
      </c>
      <c r="B114" s="53"/>
      <c r="C114" s="53"/>
      <c r="D114" s="53"/>
      <c r="E114" s="53"/>
      <c r="F114" s="53"/>
      <c r="G114" s="53"/>
    </row>
    <row r="115" spans="1:13" ht="24" customHeight="1" x14ac:dyDescent="0.25">
      <c r="A115" s="25" t="s">
        <v>16</v>
      </c>
      <c r="B115" s="27" t="s">
        <v>135</v>
      </c>
      <c r="C115" s="25" t="s">
        <v>18</v>
      </c>
      <c r="D115" s="26">
        <v>1</v>
      </c>
      <c r="E115" s="26"/>
      <c r="F115" s="26"/>
      <c r="G115" s="26">
        <f>IF(D115="","",D115*(E115+F115))</f>
        <v>0</v>
      </c>
    </row>
    <row r="116" spans="1:13" ht="18" customHeight="1" x14ac:dyDescent="0.25">
      <c r="A116" s="46" t="s">
        <v>96</v>
      </c>
      <c r="B116" s="46"/>
      <c r="C116" s="46"/>
      <c r="D116" s="46"/>
      <c r="E116" s="46"/>
      <c r="F116" s="46"/>
      <c r="G116" s="3">
        <f>SUM(G96:G115)</f>
        <v>0</v>
      </c>
    </row>
    <row r="118" spans="1:13" ht="19.5" customHeight="1" x14ac:dyDescent="0.25">
      <c r="A118" s="48" t="s">
        <v>97</v>
      </c>
      <c r="B118" s="48"/>
      <c r="C118" s="48"/>
      <c r="D118" s="48"/>
      <c r="E118" s="48"/>
      <c r="F118" s="48"/>
      <c r="G118" s="48"/>
    </row>
    <row r="119" spans="1:13" ht="42" customHeight="1" x14ac:dyDescent="0.25">
      <c r="A119" s="49" t="s">
        <v>111</v>
      </c>
      <c r="B119" s="49"/>
      <c r="C119" s="49"/>
      <c r="D119" s="49"/>
      <c r="E119" s="49"/>
      <c r="F119" s="49"/>
      <c r="G119" s="49"/>
    </row>
    <row r="120" spans="1:13" x14ac:dyDescent="0.25">
      <c r="A120" s="47" t="s">
        <v>98</v>
      </c>
      <c r="B120" s="47"/>
      <c r="C120" s="47"/>
      <c r="D120" s="47"/>
      <c r="E120" s="47"/>
      <c r="F120" s="47"/>
      <c r="G120" s="47"/>
    </row>
    <row r="121" spans="1:13" ht="18" customHeight="1" x14ac:dyDescent="0.25">
      <c r="A121" s="16">
        <v>1</v>
      </c>
      <c r="B121" s="17" t="s">
        <v>99</v>
      </c>
      <c r="C121" s="16" t="s">
        <v>32</v>
      </c>
      <c r="D121" s="18">
        <v>40</v>
      </c>
      <c r="E121" s="18"/>
      <c r="F121" s="18"/>
      <c r="G121" s="18">
        <f>IF(D121="","",D121*(E121+F121))</f>
        <v>0</v>
      </c>
      <c r="I121" s="23"/>
      <c r="J121" s="23"/>
      <c r="M121" s="23"/>
    </row>
    <row r="122" spans="1:13" ht="18" customHeight="1" x14ac:dyDescent="0.25">
      <c r="A122" s="46" t="s">
        <v>100</v>
      </c>
      <c r="B122" s="46"/>
      <c r="C122" s="46"/>
      <c r="D122" s="46"/>
      <c r="E122" s="46"/>
      <c r="F122" s="46"/>
      <c r="G122" s="3">
        <f>SUM(G119:G121)</f>
        <v>0</v>
      </c>
      <c r="I122" s="23"/>
      <c r="J122" s="23"/>
      <c r="K122" s="24"/>
    </row>
    <row r="124" spans="1:13" ht="19.5" customHeight="1" x14ac:dyDescent="0.25">
      <c r="A124" s="48" t="s">
        <v>112</v>
      </c>
      <c r="B124" s="48"/>
      <c r="C124" s="48"/>
      <c r="D124" s="48"/>
      <c r="E124" s="48"/>
      <c r="F124" s="48"/>
      <c r="G124" s="48"/>
    </row>
    <row r="125" spans="1:13" ht="42" customHeight="1" x14ac:dyDescent="0.25">
      <c r="A125" s="49" t="s">
        <v>101</v>
      </c>
      <c r="B125" s="49"/>
      <c r="C125" s="49"/>
      <c r="D125" s="49"/>
      <c r="E125" s="49"/>
      <c r="F125" s="49"/>
      <c r="G125" s="49"/>
    </row>
    <row r="126" spans="1:13" x14ac:dyDescent="0.25">
      <c r="A126" s="52" t="s">
        <v>116</v>
      </c>
      <c r="B126" s="47"/>
      <c r="C126" s="47"/>
      <c r="D126" s="47"/>
      <c r="E126" s="47"/>
      <c r="F126" s="47"/>
      <c r="G126" s="47"/>
    </row>
    <row r="127" spans="1:13" ht="15" customHeight="1" x14ac:dyDescent="0.25">
      <c r="A127" s="16">
        <v>1</v>
      </c>
      <c r="B127" s="22" t="s">
        <v>114</v>
      </c>
      <c r="C127" s="16" t="s">
        <v>32</v>
      </c>
      <c r="D127" s="18">
        <v>135.84</v>
      </c>
      <c r="E127" s="18"/>
      <c r="F127" s="18"/>
      <c r="G127" s="18">
        <f>IF(D127="","",D127*(E127+F127))</f>
        <v>0</v>
      </c>
    </row>
    <row r="128" spans="1:13" ht="15" customHeight="1" x14ac:dyDescent="0.25">
      <c r="A128" s="16">
        <v>2</v>
      </c>
      <c r="B128" s="22" t="s">
        <v>113</v>
      </c>
      <c r="C128" s="16" t="s">
        <v>32</v>
      </c>
      <c r="D128" s="18">
        <v>38.340000000000003</v>
      </c>
      <c r="E128" s="18"/>
      <c r="F128" s="18"/>
      <c r="G128" s="18">
        <f t="shared" ref="G128:G129" si="4">IF(D128="","",D128*(E128+F128))</f>
        <v>0</v>
      </c>
    </row>
    <row r="129" spans="1:7" ht="15" customHeight="1" x14ac:dyDescent="0.25">
      <c r="A129" s="21" t="s">
        <v>127</v>
      </c>
      <c r="B129" s="22" t="s">
        <v>115</v>
      </c>
      <c r="C129" s="16" t="s">
        <v>32</v>
      </c>
      <c r="D129" s="18">
        <v>8.9600000000000009</v>
      </c>
      <c r="E129" s="18"/>
      <c r="F129" s="18"/>
      <c r="G129" s="18">
        <f t="shared" si="4"/>
        <v>0</v>
      </c>
    </row>
    <row r="130" spans="1:7" ht="18" customHeight="1" x14ac:dyDescent="0.25">
      <c r="A130" s="46" t="s">
        <v>102</v>
      </c>
      <c r="B130" s="46"/>
      <c r="C130" s="46"/>
      <c r="D130" s="46"/>
      <c r="E130" s="46"/>
      <c r="F130" s="46"/>
      <c r="G130" s="3">
        <f>SUM(G125:G129)</f>
        <v>0</v>
      </c>
    </row>
    <row r="132" spans="1:7" x14ac:dyDescent="0.25">
      <c r="A132" s="48" t="s">
        <v>147</v>
      </c>
      <c r="B132" s="48"/>
      <c r="C132" s="48"/>
      <c r="D132" s="48"/>
      <c r="E132" s="48"/>
      <c r="F132" s="48"/>
      <c r="G132" s="48"/>
    </row>
    <row r="133" spans="1:7" ht="17.25" customHeight="1" x14ac:dyDescent="0.25">
      <c r="A133" s="49" t="s">
        <v>148</v>
      </c>
      <c r="B133" s="49"/>
      <c r="C133" s="49"/>
      <c r="D133" s="49"/>
      <c r="E133" s="49"/>
      <c r="F133" s="49"/>
      <c r="G133" s="49"/>
    </row>
    <row r="134" spans="1:7" ht="33.75" customHeight="1" x14ac:dyDescent="0.25">
      <c r="A134" s="49" t="s">
        <v>149</v>
      </c>
      <c r="B134" s="49"/>
      <c r="C134" s="49"/>
      <c r="D134" s="49"/>
      <c r="E134" s="49"/>
      <c r="F134" s="49"/>
      <c r="G134" s="49"/>
    </row>
    <row r="135" spans="1:7" x14ac:dyDescent="0.25">
      <c r="A135" s="52" t="s">
        <v>150</v>
      </c>
      <c r="B135" s="47"/>
      <c r="C135" s="47"/>
      <c r="D135" s="47"/>
      <c r="E135" s="47"/>
      <c r="F135" s="47"/>
      <c r="G135" s="47"/>
    </row>
    <row r="136" spans="1:7" x14ac:dyDescent="0.25">
      <c r="A136" s="16">
        <v>1</v>
      </c>
      <c r="B136" s="22" t="s">
        <v>152</v>
      </c>
      <c r="C136" s="16" t="s">
        <v>57</v>
      </c>
      <c r="D136" s="18">
        <v>1</v>
      </c>
      <c r="E136" s="18"/>
      <c r="F136" s="18"/>
      <c r="G136" s="18">
        <f>IF(D136="","",D136*(E136+F136))</f>
        <v>0</v>
      </c>
    </row>
    <row r="137" spans="1:7" x14ac:dyDescent="0.25">
      <c r="A137" s="16">
        <v>2</v>
      </c>
      <c r="B137" s="22" t="s">
        <v>151</v>
      </c>
      <c r="C137" s="16" t="s">
        <v>57</v>
      </c>
      <c r="D137" s="18">
        <v>1</v>
      </c>
      <c r="E137" s="18"/>
      <c r="F137" s="18"/>
      <c r="G137" s="18">
        <f t="shared" ref="G137" si="5">IF(D137="","",D137*(E137+F137))</f>
        <v>0</v>
      </c>
    </row>
    <row r="138" spans="1:7" x14ac:dyDescent="0.25">
      <c r="A138" s="56" t="s">
        <v>153</v>
      </c>
      <c r="B138" s="46"/>
      <c r="C138" s="46"/>
      <c r="D138" s="46"/>
      <c r="E138" s="46"/>
      <c r="F138" s="46"/>
      <c r="G138" s="3">
        <f>SUM(G133:G137)</f>
        <v>0</v>
      </c>
    </row>
    <row r="140" spans="1:7" x14ac:dyDescent="0.25">
      <c r="A140" s="48" t="s">
        <v>183</v>
      </c>
      <c r="B140" s="48"/>
      <c r="C140" s="48"/>
      <c r="D140" s="48"/>
      <c r="E140" s="48"/>
      <c r="F140" s="48"/>
      <c r="G140" s="48"/>
    </row>
    <row r="141" spans="1:7" ht="17.25" customHeight="1" x14ac:dyDescent="0.25">
      <c r="A141" s="49" t="s">
        <v>184</v>
      </c>
      <c r="B141" s="49" t="s">
        <v>157</v>
      </c>
      <c r="C141" s="49"/>
      <c r="D141" s="49"/>
      <c r="E141" s="49"/>
      <c r="F141" s="49"/>
      <c r="G141" s="49"/>
    </row>
    <row r="142" spans="1:7" ht="17.25" customHeight="1" x14ac:dyDescent="0.25">
      <c r="A142" s="49" t="s">
        <v>158</v>
      </c>
      <c r="B142" s="49"/>
      <c r="C142" s="49"/>
      <c r="D142" s="49"/>
      <c r="E142" s="49"/>
      <c r="F142" s="49"/>
      <c r="G142" s="49"/>
    </row>
    <row r="143" spans="1:7" ht="17.25" customHeight="1" x14ac:dyDescent="0.25">
      <c r="A143" s="49" t="s">
        <v>159</v>
      </c>
      <c r="B143" s="49"/>
      <c r="C143" s="49"/>
      <c r="D143" s="49"/>
      <c r="E143" s="49"/>
      <c r="F143" s="49"/>
      <c r="G143" s="49"/>
    </row>
    <row r="144" spans="1:7" ht="17.25" customHeight="1" x14ac:dyDescent="0.25">
      <c r="A144" s="49" t="s">
        <v>160</v>
      </c>
      <c r="B144" s="49"/>
      <c r="C144" s="49"/>
      <c r="D144" s="49"/>
      <c r="E144" s="49"/>
      <c r="F144" s="49"/>
      <c r="G144" s="49"/>
    </row>
    <row r="145" spans="1:7" ht="17.25" customHeight="1" x14ac:dyDescent="0.25">
      <c r="A145" s="49" t="s">
        <v>161</v>
      </c>
      <c r="B145" s="49"/>
      <c r="C145" s="49"/>
      <c r="D145" s="49"/>
      <c r="E145" s="49"/>
      <c r="F145" s="49"/>
      <c r="G145" s="49"/>
    </row>
    <row r="146" spans="1:7" ht="17.25" customHeight="1" x14ac:dyDescent="0.25">
      <c r="A146" s="49" t="s">
        <v>162</v>
      </c>
      <c r="B146" s="49"/>
      <c r="C146" s="49"/>
      <c r="D146" s="49"/>
      <c r="E146" s="49"/>
      <c r="F146" s="49"/>
      <c r="G146" s="49"/>
    </row>
    <row r="147" spans="1:7" ht="17.25" customHeight="1" x14ac:dyDescent="0.25">
      <c r="A147" s="49" t="s">
        <v>163</v>
      </c>
      <c r="B147" s="49"/>
      <c r="C147" s="49"/>
      <c r="D147" s="49"/>
      <c r="E147" s="49"/>
      <c r="F147" s="49"/>
      <c r="G147" s="49"/>
    </row>
    <row r="148" spans="1:7" ht="17.25" customHeight="1" x14ac:dyDescent="0.25">
      <c r="A148" s="49" t="s">
        <v>164</v>
      </c>
      <c r="B148" s="49"/>
      <c r="C148" s="49"/>
      <c r="D148" s="49"/>
      <c r="E148" s="49"/>
      <c r="F148" s="49"/>
      <c r="G148" s="49"/>
    </row>
    <row r="149" spans="1:7" ht="17.25" customHeight="1" x14ac:dyDescent="0.25">
      <c r="A149" s="49" t="s">
        <v>165</v>
      </c>
      <c r="B149" s="49"/>
      <c r="C149" s="49"/>
      <c r="D149" s="49"/>
      <c r="E149" s="49"/>
      <c r="F149" s="49"/>
      <c r="G149" s="49"/>
    </row>
    <row r="150" spans="1:7" ht="17.25" customHeight="1" x14ac:dyDescent="0.25">
      <c r="A150" s="49" t="s">
        <v>166</v>
      </c>
      <c r="B150" s="49"/>
      <c r="C150" s="49"/>
      <c r="D150" s="49"/>
      <c r="E150" s="49"/>
      <c r="F150" s="49"/>
      <c r="G150" s="49"/>
    </row>
    <row r="151" spans="1:7" ht="17.25" customHeight="1" x14ac:dyDescent="0.25">
      <c r="A151" s="49" t="s">
        <v>167</v>
      </c>
      <c r="B151" s="49"/>
      <c r="C151" s="49"/>
      <c r="D151" s="49"/>
      <c r="E151" s="49"/>
      <c r="F151" s="49"/>
      <c r="G151" s="49"/>
    </row>
    <row r="152" spans="1:7" ht="17.25" customHeight="1" x14ac:dyDescent="0.25">
      <c r="A152" s="49" t="s">
        <v>168</v>
      </c>
      <c r="B152" s="49"/>
      <c r="C152" s="49"/>
      <c r="D152" s="49"/>
      <c r="E152" s="49"/>
      <c r="F152" s="49"/>
      <c r="G152" s="49"/>
    </row>
    <row r="153" spans="1:7" ht="17.25" customHeight="1" x14ac:dyDescent="0.25">
      <c r="A153" s="49" t="s">
        <v>169</v>
      </c>
      <c r="B153" s="49"/>
      <c r="C153" s="49"/>
      <c r="D153" s="49"/>
      <c r="E153" s="49"/>
      <c r="F153" s="49"/>
      <c r="G153" s="49"/>
    </row>
    <row r="154" spans="1:7" ht="17.25" customHeight="1" x14ac:dyDescent="0.25">
      <c r="A154" s="49" t="s">
        <v>170</v>
      </c>
      <c r="B154" s="49"/>
      <c r="C154" s="49"/>
      <c r="D154" s="49"/>
      <c r="E154" s="49"/>
      <c r="F154" s="49"/>
      <c r="G154" s="49"/>
    </row>
    <row r="155" spans="1:7" ht="17.25" customHeight="1" x14ac:dyDescent="0.25">
      <c r="A155" s="49" t="s">
        <v>171</v>
      </c>
      <c r="B155" s="49"/>
      <c r="C155" s="49"/>
      <c r="D155" s="49"/>
      <c r="E155" s="49"/>
      <c r="F155" s="49"/>
      <c r="G155" s="49"/>
    </row>
    <row r="156" spans="1:7" ht="17.25" customHeight="1" x14ac:dyDescent="0.25">
      <c r="A156" s="36"/>
      <c r="B156" s="36"/>
      <c r="C156" s="36"/>
      <c r="D156" s="36"/>
      <c r="E156" s="36"/>
      <c r="F156" s="36"/>
      <c r="G156" s="36"/>
    </row>
    <row r="157" spans="1:7" ht="17.25" customHeight="1" x14ac:dyDescent="0.25">
      <c r="A157" s="36"/>
      <c r="B157" s="36"/>
      <c r="C157" s="36"/>
      <c r="D157" s="36"/>
      <c r="E157" s="36"/>
      <c r="F157" s="36"/>
      <c r="G157" s="36"/>
    </row>
    <row r="158" spans="1:7" ht="17.25" customHeight="1" x14ac:dyDescent="0.25">
      <c r="A158" s="52" t="s">
        <v>199</v>
      </c>
      <c r="B158" s="47"/>
      <c r="C158" s="47"/>
      <c r="D158" s="47"/>
      <c r="E158" s="47"/>
      <c r="F158" s="47"/>
      <c r="G158" s="47"/>
    </row>
    <row r="159" spans="1:7" ht="17.25" customHeight="1" x14ac:dyDescent="0.25">
      <c r="A159" s="49" t="s">
        <v>200</v>
      </c>
      <c r="B159" s="49"/>
      <c r="C159" s="49"/>
      <c r="D159" s="49"/>
      <c r="E159" s="49"/>
      <c r="F159" s="49"/>
      <c r="G159" s="49"/>
    </row>
    <row r="160" spans="1:7" ht="27.75" customHeight="1" x14ac:dyDescent="0.25">
      <c r="A160" s="37">
        <v>1</v>
      </c>
      <c r="B160" s="38" t="s">
        <v>201</v>
      </c>
      <c r="C160" s="37" t="s">
        <v>18</v>
      </c>
      <c r="D160" s="39">
        <v>1</v>
      </c>
      <c r="E160" s="39"/>
      <c r="F160" s="39"/>
      <c r="G160" s="39">
        <f t="shared" ref="G160:G161" si="6">D160*(E160+F160)</f>
        <v>0</v>
      </c>
    </row>
    <row r="161" spans="1:7" ht="27.75" customHeight="1" x14ac:dyDescent="0.25">
      <c r="A161" s="37">
        <v>2</v>
      </c>
      <c r="B161" s="38" t="s">
        <v>202</v>
      </c>
      <c r="C161" s="37" t="s">
        <v>203</v>
      </c>
      <c r="D161" s="39">
        <v>40</v>
      </c>
      <c r="E161" s="39"/>
      <c r="F161" s="39"/>
      <c r="G161" s="39">
        <f t="shared" si="6"/>
        <v>0</v>
      </c>
    </row>
    <row r="162" spans="1:7" x14ac:dyDescent="0.25">
      <c r="A162" s="52" t="s">
        <v>185</v>
      </c>
      <c r="B162" s="47"/>
      <c r="C162" s="47"/>
      <c r="D162" s="47"/>
      <c r="E162" s="47"/>
      <c r="F162" s="47"/>
      <c r="G162" s="47"/>
    </row>
    <row r="163" spans="1:7" ht="17.25" customHeight="1" x14ac:dyDescent="0.25">
      <c r="A163" s="49" t="s">
        <v>172</v>
      </c>
      <c r="B163" s="49"/>
      <c r="C163" s="49"/>
      <c r="D163" s="49"/>
      <c r="E163" s="49"/>
      <c r="F163" s="49"/>
      <c r="G163" s="49"/>
    </row>
    <row r="164" spans="1:7" x14ac:dyDescent="0.25">
      <c r="A164" s="37">
        <v>1</v>
      </c>
      <c r="B164" s="38" t="s">
        <v>204</v>
      </c>
      <c r="C164" s="37" t="s">
        <v>57</v>
      </c>
      <c r="D164" s="39">
        <f>D167+D168</f>
        <v>7</v>
      </c>
      <c r="E164" s="39"/>
      <c r="F164" s="39"/>
      <c r="G164" s="39">
        <f t="shared" ref="G164:G165" si="7">D164*(E164+F164)</f>
        <v>0</v>
      </c>
    </row>
    <row r="165" spans="1:7" x14ac:dyDescent="0.25">
      <c r="A165" s="37">
        <v>2</v>
      </c>
      <c r="B165" s="38" t="s">
        <v>205</v>
      </c>
      <c r="C165" s="37" t="s">
        <v>57</v>
      </c>
      <c r="D165" s="39">
        <f>D173</f>
        <v>5</v>
      </c>
      <c r="E165" s="39"/>
      <c r="F165" s="39"/>
      <c r="G165" s="39">
        <f t="shared" si="7"/>
        <v>0</v>
      </c>
    </row>
    <row r="166" spans="1:7" x14ac:dyDescent="0.25">
      <c r="A166" s="57" t="s">
        <v>186</v>
      </c>
      <c r="B166" s="57"/>
      <c r="C166" s="57"/>
      <c r="D166" s="57"/>
      <c r="E166" s="57"/>
      <c r="F166" s="57"/>
      <c r="G166" s="57"/>
    </row>
    <row r="167" spans="1:7" x14ac:dyDescent="0.25">
      <c r="A167" s="37">
        <v>1</v>
      </c>
      <c r="B167" s="38" t="s">
        <v>173</v>
      </c>
      <c r="C167" s="37" t="s">
        <v>57</v>
      </c>
      <c r="D167" s="39">
        <v>4</v>
      </c>
      <c r="E167" s="39"/>
      <c r="F167" s="39"/>
      <c r="G167" s="39">
        <f t="shared" ref="G167:G173" si="8">D167*(E167+F167)</f>
        <v>0</v>
      </c>
    </row>
    <row r="168" spans="1:7" ht="24" x14ac:dyDescent="0.25">
      <c r="A168" s="37">
        <v>2</v>
      </c>
      <c r="B168" s="38" t="s">
        <v>190</v>
      </c>
      <c r="C168" s="37" t="s">
        <v>57</v>
      </c>
      <c r="D168" s="39">
        <v>3</v>
      </c>
      <c r="E168" s="39"/>
      <c r="F168" s="39"/>
      <c r="G168" s="39">
        <f t="shared" si="8"/>
        <v>0</v>
      </c>
    </row>
    <row r="169" spans="1:7" x14ac:dyDescent="0.25">
      <c r="A169" s="57" t="s">
        <v>187</v>
      </c>
      <c r="B169" s="57"/>
      <c r="C169" s="57"/>
      <c r="D169" s="57"/>
      <c r="E169" s="57"/>
      <c r="F169" s="57"/>
      <c r="G169" s="57">
        <f t="shared" si="8"/>
        <v>0</v>
      </c>
    </row>
    <row r="170" spans="1:7" x14ac:dyDescent="0.25">
      <c r="A170" s="37">
        <v>1</v>
      </c>
      <c r="B170" s="38" t="s">
        <v>196</v>
      </c>
      <c r="C170" s="37" t="s">
        <v>57</v>
      </c>
      <c r="D170" s="39">
        <v>1</v>
      </c>
      <c r="E170" s="39"/>
      <c r="F170" s="39"/>
      <c r="G170" s="39">
        <f t="shared" si="8"/>
        <v>0</v>
      </c>
    </row>
    <row r="171" spans="1:7" x14ac:dyDescent="0.25">
      <c r="A171" s="37">
        <v>2</v>
      </c>
      <c r="B171" s="38" t="s">
        <v>197</v>
      </c>
      <c r="C171" s="37" t="s">
        <v>57</v>
      </c>
      <c r="D171" s="39">
        <v>1</v>
      </c>
      <c r="E171" s="39"/>
      <c r="F171" s="39"/>
      <c r="G171" s="39">
        <f t="shared" ref="G171" si="9">D171*(E171+F171)</f>
        <v>0</v>
      </c>
    </row>
    <row r="172" spans="1:7" x14ac:dyDescent="0.25">
      <c r="A172" s="57" t="s">
        <v>188</v>
      </c>
      <c r="B172" s="57" t="s">
        <v>174</v>
      </c>
      <c r="C172" s="57"/>
      <c r="D172" s="57"/>
      <c r="E172" s="57"/>
      <c r="F172" s="57"/>
      <c r="G172" s="57">
        <f t="shared" si="8"/>
        <v>0</v>
      </c>
    </row>
    <row r="173" spans="1:7" x14ac:dyDescent="0.25">
      <c r="A173" s="37">
        <v>1</v>
      </c>
      <c r="B173" s="38" t="s">
        <v>175</v>
      </c>
      <c r="C173" s="37" t="s">
        <v>57</v>
      </c>
      <c r="D173" s="39">
        <v>5</v>
      </c>
      <c r="E173" s="39"/>
      <c r="F173" s="39"/>
      <c r="G173" s="39">
        <f t="shared" si="8"/>
        <v>0</v>
      </c>
    </row>
    <row r="174" spans="1:7" x14ac:dyDescent="0.25">
      <c r="A174" s="52" t="s">
        <v>194</v>
      </c>
      <c r="B174" s="47"/>
      <c r="C174" s="47"/>
      <c r="D174" s="47"/>
      <c r="E174" s="47"/>
      <c r="F174" s="47"/>
      <c r="G174" s="47"/>
    </row>
    <row r="175" spans="1:7" x14ac:dyDescent="0.25">
      <c r="A175" s="49" t="s">
        <v>195</v>
      </c>
      <c r="B175" s="49"/>
      <c r="C175" s="49"/>
      <c r="D175" s="49"/>
      <c r="E175" s="49"/>
      <c r="F175" s="49"/>
      <c r="G175" s="49"/>
    </row>
    <row r="176" spans="1:7" x14ac:dyDescent="0.25">
      <c r="A176" s="16">
        <v>1</v>
      </c>
      <c r="B176" s="22" t="s">
        <v>191</v>
      </c>
      <c r="C176" s="16" t="s">
        <v>57</v>
      </c>
      <c r="D176" s="18">
        <v>1</v>
      </c>
      <c r="E176" s="18"/>
      <c r="F176" s="18"/>
      <c r="G176" s="18">
        <f t="shared" ref="G176" si="10">D176*(E176+F176)</f>
        <v>0</v>
      </c>
    </row>
    <row r="177" spans="1:7" x14ac:dyDescent="0.25">
      <c r="A177" s="52" t="s">
        <v>192</v>
      </c>
      <c r="B177" s="47"/>
      <c r="C177" s="47"/>
      <c r="D177" s="47"/>
      <c r="E177" s="47"/>
      <c r="F177" s="47"/>
      <c r="G177" s="47"/>
    </row>
    <row r="178" spans="1:7" ht="27.6" customHeight="1" x14ac:dyDescent="0.25">
      <c r="A178" s="49" t="s">
        <v>176</v>
      </c>
      <c r="B178" s="49"/>
      <c r="C178" s="49"/>
      <c r="D178" s="49"/>
      <c r="E178" s="49"/>
      <c r="F178" s="49"/>
      <c r="G178" s="49"/>
    </row>
    <row r="179" spans="1:7" x14ac:dyDescent="0.25">
      <c r="A179" s="37">
        <v>1</v>
      </c>
      <c r="B179" s="38" t="s">
        <v>177</v>
      </c>
      <c r="C179" s="37" t="s">
        <v>57</v>
      </c>
      <c r="D179" s="39">
        <v>1</v>
      </c>
      <c r="E179" s="39"/>
      <c r="F179" s="39"/>
      <c r="G179" s="39">
        <f t="shared" ref="G179" si="11">D179*(E179+F179)</f>
        <v>0</v>
      </c>
    </row>
    <row r="180" spans="1:7" x14ac:dyDescent="0.25">
      <c r="A180" s="52" t="s">
        <v>193</v>
      </c>
      <c r="B180" s="47"/>
      <c r="C180" s="47"/>
      <c r="D180" s="47"/>
      <c r="E180" s="47"/>
      <c r="F180" s="47"/>
      <c r="G180" s="47"/>
    </row>
    <row r="181" spans="1:7" ht="17.25" customHeight="1" x14ac:dyDescent="0.25">
      <c r="A181" s="49" t="s">
        <v>178</v>
      </c>
      <c r="B181" s="49"/>
      <c r="C181" s="49"/>
      <c r="D181" s="49"/>
      <c r="E181" s="49"/>
      <c r="F181" s="49"/>
      <c r="G181" s="49"/>
    </row>
    <row r="182" spans="1:7" ht="17.25" customHeight="1" x14ac:dyDescent="0.25">
      <c r="A182" s="49" t="s">
        <v>179</v>
      </c>
      <c r="B182" s="49" t="s">
        <v>178</v>
      </c>
      <c r="C182" s="49"/>
      <c r="D182" s="49"/>
      <c r="E182" s="49"/>
      <c r="F182" s="49"/>
      <c r="G182" s="49"/>
    </row>
    <row r="183" spans="1:7" ht="17.25" customHeight="1" x14ac:dyDescent="0.25">
      <c r="A183" s="49" t="s">
        <v>180</v>
      </c>
      <c r="B183" s="49" t="s">
        <v>179</v>
      </c>
      <c r="C183" s="49"/>
      <c r="D183" s="49"/>
      <c r="E183" s="49"/>
      <c r="F183" s="49"/>
      <c r="G183" s="49"/>
    </row>
    <row r="184" spans="1:7" x14ac:dyDescent="0.25">
      <c r="A184" s="37">
        <v>1</v>
      </c>
      <c r="B184" s="38" t="s">
        <v>206</v>
      </c>
      <c r="C184" s="37" t="s">
        <v>57</v>
      </c>
      <c r="D184" s="39">
        <v>1</v>
      </c>
      <c r="E184" s="39"/>
      <c r="F184" s="39"/>
      <c r="G184" s="39">
        <f t="shared" ref="G184:G186" si="12">D184*(E184+F184)</f>
        <v>0</v>
      </c>
    </row>
    <row r="185" spans="1:7" x14ac:dyDescent="0.25">
      <c r="A185" s="37">
        <v>2</v>
      </c>
      <c r="B185" s="38" t="s">
        <v>181</v>
      </c>
      <c r="C185" s="37" t="s">
        <v>57</v>
      </c>
      <c r="D185" s="39">
        <v>1</v>
      </c>
      <c r="E185" s="39"/>
      <c r="F185" s="39"/>
      <c r="G185" s="39">
        <f t="shared" si="12"/>
        <v>0</v>
      </c>
    </row>
    <row r="186" spans="1:7" x14ac:dyDescent="0.25">
      <c r="A186" s="37">
        <v>3</v>
      </c>
      <c r="B186" s="38" t="s">
        <v>198</v>
      </c>
      <c r="C186" s="37" t="s">
        <v>57</v>
      </c>
      <c r="D186" s="39">
        <v>2</v>
      </c>
      <c r="E186" s="39"/>
      <c r="F186" s="39"/>
      <c r="G186" s="39">
        <f t="shared" si="12"/>
        <v>0</v>
      </c>
    </row>
    <row r="187" spans="1:7" x14ac:dyDescent="0.25">
      <c r="A187" s="37">
        <v>4</v>
      </c>
      <c r="B187" s="38" t="s">
        <v>207</v>
      </c>
      <c r="C187" s="37" t="s">
        <v>57</v>
      </c>
      <c r="D187" s="39">
        <v>1</v>
      </c>
      <c r="E187" s="39"/>
      <c r="F187" s="39"/>
      <c r="G187" s="39">
        <f t="shared" ref="G187" si="13">D187*(E187+F187)</f>
        <v>0</v>
      </c>
    </row>
    <row r="188" spans="1:7" x14ac:dyDescent="0.25">
      <c r="A188" s="56" t="s">
        <v>189</v>
      </c>
      <c r="B188" s="46" t="s">
        <v>182</v>
      </c>
      <c r="C188" s="46"/>
      <c r="D188" s="46"/>
      <c r="E188" s="46"/>
      <c r="F188" s="46"/>
      <c r="G188" s="3">
        <f>SUM(G164:G187)</f>
        <v>0</v>
      </c>
    </row>
    <row r="190" spans="1:7" ht="19.5" customHeight="1" x14ac:dyDescent="0.25">
      <c r="A190" s="48" t="s">
        <v>154</v>
      </c>
      <c r="B190" s="48"/>
      <c r="C190" s="48"/>
      <c r="D190" s="48"/>
      <c r="E190" s="48"/>
      <c r="F190" s="48"/>
      <c r="G190" s="48"/>
    </row>
    <row r="191" spans="1:7" x14ac:dyDescent="0.25">
      <c r="A191" s="54" t="s">
        <v>155</v>
      </c>
      <c r="B191" s="55"/>
      <c r="C191" s="55"/>
      <c r="D191" s="55"/>
      <c r="E191" s="55"/>
      <c r="F191" s="55"/>
      <c r="G191" s="55"/>
    </row>
    <row r="192" spans="1:7" x14ac:dyDescent="0.25">
      <c r="A192" s="16"/>
      <c r="B192" s="22"/>
      <c r="C192" s="16"/>
      <c r="D192" s="18"/>
      <c r="E192" s="18"/>
      <c r="F192" s="18"/>
      <c r="G192" s="18"/>
    </row>
    <row r="193" spans="1:7" x14ac:dyDescent="0.25">
      <c r="A193" s="16"/>
      <c r="B193" s="22"/>
      <c r="C193" s="16"/>
      <c r="D193" s="18"/>
      <c r="E193" s="18"/>
      <c r="F193" s="18"/>
      <c r="G193" s="18"/>
    </row>
    <row r="194" spans="1:7" x14ac:dyDescent="0.25">
      <c r="A194" s="16"/>
      <c r="B194" s="22"/>
      <c r="C194" s="16"/>
      <c r="D194" s="18"/>
      <c r="E194" s="18"/>
      <c r="F194" s="18"/>
      <c r="G194" s="18"/>
    </row>
    <row r="195" spans="1:7" x14ac:dyDescent="0.25">
      <c r="A195" s="16"/>
      <c r="B195" s="22"/>
      <c r="C195" s="16"/>
      <c r="D195" s="18"/>
      <c r="E195" s="18"/>
      <c r="F195" s="18"/>
      <c r="G195" s="18"/>
    </row>
    <row r="196" spans="1:7" x14ac:dyDescent="0.25">
      <c r="A196" s="16"/>
      <c r="B196" s="22"/>
      <c r="C196" s="16"/>
      <c r="D196" s="18"/>
      <c r="E196" s="18"/>
      <c r="F196" s="18"/>
      <c r="G196" s="18"/>
    </row>
    <row r="197" spans="1:7" x14ac:dyDescent="0.25">
      <c r="A197" s="16"/>
      <c r="B197" s="22"/>
      <c r="C197" s="16"/>
      <c r="D197" s="18"/>
      <c r="E197" s="18"/>
      <c r="F197" s="18"/>
      <c r="G197" s="18"/>
    </row>
    <row r="198" spans="1:7" x14ac:dyDescent="0.25">
      <c r="A198" s="16"/>
      <c r="B198" s="22"/>
      <c r="C198" s="16"/>
      <c r="D198" s="18"/>
      <c r="E198" s="18"/>
      <c r="F198" s="18"/>
      <c r="G198" s="18"/>
    </row>
    <row r="199" spans="1:7" x14ac:dyDescent="0.25">
      <c r="A199" s="16"/>
      <c r="B199" s="22"/>
      <c r="C199" s="16"/>
      <c r="D199" s="18"/>
      <c r="E199" s="18"/>
      <c r="F199" s="18"/>
      <c r="G199" s="18"/>
    </row>
    <row r="200" spans="1:7" x14ac:dyDescent="0.25">
      <c r="A200" s="54" t="s">
        <v>156</v>
      </c>
      <c r="B200" s="55"/>
      <c r="C200" s="55"/>
      <c r="D200" s="55"/>
      <c r="E200" s="55"/>
      <c r="F200" s="55"/>
      <c r="G200" s="55"/>
    </row>
    <row r="201" spans="1:7" x14ac:dyDescent="0.25">
      <c r="A201" s="16"/>
      <c r="B201" s="22"/>
      <c r="C201" s="16"/>
      <c r="D201" s="18"/>
      <c r="E201" s="18"/>
      <c r="F201" s="18"/>
      <c r="G201" s="18"/>
    </row>
    <row r="202" spans="1:7" x14ac:dyDescent="0.25">
      <c r="A202" s="16"/>
      <c r="B202" s="22"/>
      <c r="C202" s="16"/>
      <c r="D202" s="18"/>
      <c r="E202" s="18"/>
      <c r="F202" s="18"/>
      <c r="G202" s="18"/>
    </row>
    <row r="203" spans="1:7" x14ac:dyDescent="0.25">
      <c r="A203" s="16"/>
      <c r="B203" s="22"/>
      <c r="C203" s="16"/>
      <c r="D203" s="18"/>
      <c r="E203" s="18"/>
      <c r="F203" s="18"/>
      <c r="G203" s="18"/>
    </row>
    <row r="204" spans="1:7" x14ac:dyDescent="0.25">
      <c r="A204" s="16"/>
      <c r="B204" s="22"/>
      <c r="C204" s="16"/>
      <c r="D204" s="18"/>
      <c r="E204" s="18"/>
      <c r="F204" s="18"/>
      <c r="G204" s="18"/>
    </row>
    <row r="205" spans="1:7" x14ac:dyDescent="0.25">
      <c r="A205" s="16"/>
      <c r="B205" s="22"/>
      <c r="C205" s="16"/>
      <c r="D205" s="18"/>
      <c r="E205" s="18"/>
      <c r="F205" s="18"/>
      <c r="G205" s="18"/>
    </row>
    <row r="206" spans="1:7" x14ac:dyDescent="0.25">
      <c r="A206" s="16"/>
      <c r="B206" s="22"/>
      <c r="C206" s="16"/>
      <c r="D206" s="18"/>
      <c r="E206" s="18"/>
      <c r="F206" s="18"/>
      <c r="G206" s="18"/>
    </row>
    <row r="207" spans="1:7" x14ac:dyDescent="0.25">
      <c r="A207" s="16"/>
      <c r="B207" s="22"/>
      <c r="C207" s="16"/>
      <c r="D207" s="18"/>
      <c r="E207" s="18"/>
      <c r="F207" s="18"/>
      <c r="G207" s="18"/>
    </row>
    <row r="208" spans="1:7" x14ac:dyDescent="0.25">
      <c r="A208" s="16"/>
      <c r="B208" s="22"/>
      <c r="C208" s="16"/>
      <c r="D208" s="18"/>
      <c r="E208" s="18"/>
      <c r="F208" s="18"/>
      <c r="G208" s="18"/>
    </row>
    <row r="209" spans="1:7" ht="18" customHeight="1" x14ac:dyDescent="0.25">
      <c r="A209" s="46" t="s">
        <v>103</v>
      </c>
      <c r="B209" s="46"/>
      <c r="C209" s="46"/>
      <c r="D209" s="46"/>
      <c r="E209" s="46"/>
      <c r="F209" s="46"/>
      <c r="G209" s="3">
        <f>SUM(G191:G200)</f>
        <v>0</v>
      </c>
    </row>
  </sheetData>
  <mergeCells count="94">
    <mergeCell ref="A149:G149"/>
    <mergeCell ref="A150:G150"/>
    <mergeCell ref="A158:G158"/>
    <mergeCell ref="A159:G159"/>
    <mergeCell ref="A183:G183"/>
    <mergeCell ref="A174:G174"/>
    <mergeCell ref="A175:G175"/>
    <mergeCell ref="A177:G177"/>
    <mergeCell ref="A178:G178"/>
    <mergeCell ref="A180:G180"/>
    <mergeCell ref="A181:G181"/>
    <mergeCell ref="A182:G182"/>
    <mergeCell ref="A163:G163"/>
    <mergeCell ref="A162:G162"/>
    <mergeCell ref="A166:G166"/>
    <mergeCell ref="A169:G169"/>
    <mergeCell ref="A142:G142"/>
    <mergeCell ref="A143:G143"/>
    <mergeCell ref="A144:G144"/>
    <mergeCell ref="A145:G145"/>
    <mergeCell ref="A146:G146"/>
    <mergeCell ref="A152:G152"/>
    <mergeCell ref="A190:G190"/>
    <mergeCell ref="A191:G191"/>
    <mergeCell ref="A153:G153"/>
    <mergeCell ref="A154:G154"/>
    <mergeCell ref="A155:G155"/>
    <mergeCell ref="A188:F188"/>
    <mergeCell ref="A172:G172"/>
    <mergeCell ref="A200:G200"/>
    <mergeCell ref="A209:F209"/>
    <mergeCell ref="A124:G124"/>
    <mergeCell ref="A125:G125"/>
    <mergeCell ref="A126:G126"/>
    <mergeCell ref="A130:F130"/>
    <mergeCell ref="A132:G132"/>
    <mergeCell ref="A133:G133"/>
    <mergeCell ref="A135:G135"/>
    <mergeCell ref="A138:F138"/>
    <mergeCell ref="A134:G134"/>
    <mergeCell ref="A140:G140"/>
    <mergeCell ref="A147:G147"/>
    <mergeCell ref="A148:G148"/>
    <mergeCell ref="A141:G141"/>
    <mergeCell ref="A151:G151"/>
    <mergeCell ref="A122:F122"/>
    <mergeCell ref="A99:G99"/>
    <mergeCell ref="A109:G109"/>
    <mergeCell ref="A116:F116"/>
    <mergeCell ref="A118:G118"/>
    <mergeCell ref="A119:G119"/>
    <mergeCell ref="A105:G105"/>
    <mergeCell ref="A112:G112"/>
    <mergeCell ref="A114:G114"/>
    <mergeCell ref="A92:F92"/>
    <mergeCell ref="A94:G94"/>
    <mergeCell ref="A95:G95"/>
    <mergeCell ref="A96:G96"/>
    <mergeCell ref="A120:G120"/>
    <mergeCell ref="A83:G83"/>
    <mergeCell ref="A86:F86"/>
    <mergeCell ref="A88:G88"/>
    <mergeCell ref="A89:G89"/>
    <mergeCell ref="A90:G90"/>
    <mergeCell ref="A75:G75"/>
    <mergeCell ref="A77:F77"/>
    <mergeCell ref="A79:G79"/>
    <mergeCell ref="A80:G80"/>
    <mergeCell ref="A81:G81"/>
    <mergeCell ref="A36:G36"/>
    <mergeCell ref="A46:G46"/>
    <mergeCell ref="A56:G56"/>
    <mergeCell ref="A70:G70"/>
    <mergeCell ref="A73:G73"/>
    <mergeCell ref="A27:G27"/>
    <mergeCell ref="A29:F29"/>
    <mergeCell ref="A31:G31"/>
    <mergeCell ref="A32:G32"/>
    <mergeCell ref="A33:G33"/>
    <mergeCell ref="A13:G13"/>
    <mergeCell ref="A1:G1"/>
    <mergeCell ref="A3:G3"/>
    <mergeCell ref="A4:G4"/>
    <mergeCell ref="A5:G5"/>
    <mergeCell ref="A7:G7"/>
    <mergeCell ref="A9:G9"/>
    <mergeCell ref="A11:G11"/>
    <mergeCell ref="A23:G23"/>
    <mergeCell ref="A25:G25"/>
    <mergeCell ref="A15:F15"/>
    <mergeCell ref="A17:G17"/>
    <mergeCell ref="A18:G18"/>
    <mergeCell ref="A19:G19"/>
    <mergeCell ref="A21:G21"/>
  </mergeCells>
  <phoneticPr fontId="17" type="noConversion"/>
  <pageMargins left="0.74803149606299213" right="0.74803149606299213" top="0.98425196850393704" bottom="0.98425196850393704" header="0.51181102362204722" footer="0.51181102362204722"/>
  <pageSetup paperSize="9" scale="64" orientation="portrait" r:id="rId1"/>
  <rowBreaks count="3" manualBreakCount="3">
    <brk id="55" max="6" man="1"/>
    <brk id="108" max="6" man="1"/>
    <brk id="15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Summary</vt:lpstr>
      <vt:lpstr>BOQ</vt:lpstr>
      <vt:lpstr>BOQ!Print_Area</vt:lpstr>
      <vt:lpstr>Sheet1!Print_Area</vt:lpstr>
      <vt:lpstr>BOQ!Print_Titles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Ali Shareef</cp:lastModifiedBy>
  <cp:revision>0</cp:revision>
  <cp:lastPrinted>2026-08-27T07:07:40Z</cp:lastPrinted>
  <dcterms:created xsi:type="dcterms:W3CDTF">2026-07-20T04:57:54Z</dcterms:created>
  <dcterms:modified xsi:type="dcterms:W3CDTF">2026-08-30T06:51:57Z</dcterms:modified>
  <dc:language>en-US</dc:language>
</cp:coreProperties>
</file>